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ямые" sheetId="1" r:id="rId1"/>
    <sheet name="ОХН" sheetId="2" r:id="rId2"/>
    <sheet name="Итого БНЗ" sheetId="3" r:id="rId3"/>
  </sheets>
  <definedNames>
    <definedName name="_xlnm.Print_Area" localSheetId="1">'ОХН'!$A$1:$F$48</definedName>
    <definedName name="_xlnm.Print_Area" localSheetId="0">'прямые'!$A$1:$F$33</definedName>
  </definedNames>
  <calcPr fullCalcOnLoad="1"/>
</workbook>
</file>

<file path=xl/comments1.xml><?xml version="1.0" encoding="utf-8"?>
<comments xmlns="http://schemas.openxmlformats.org/spreadsheetml/2006/main">
  <authors>
    <author>Эконом</author>
  </authors>
  <commentList>
    <comment ref="E9" authorId="0">
      <text>
        <r>
          <rPr>
            <b/>
            <sz val="9"/>
            <rFont val="Tahoma"/>
            <family val="2"/>
          </rPr>
          <t>Эконом:</t>
        </r>
        <r>
          <rPr>
            <sz val="9"/>
            <rFont val="Tahoma"/>
            <family val="2"/>
          </rPr>
          <t xml:space="preserve">
+12000 266</t>
        </r>
      </text>
    </comment>
  </commentList>
</comments>
</file>

<file path=xl/comments2.xml><?xml version="1.0" encoding="utf-8"?>
<comments xmlns="http://schemas.openxmlformats.org/spreadsheetml/2006/main">
  <authors>
    <author>Эконом</author>
  </authors>
  <commentList>
    <comment ref="E30" authorId="0">
      <text>
        <r>
          <rPr>
            <b/>
            <sz val="9"/>
            <rFont val="Tahoma"/>
            <family val="2"/>
          </rPr>
          <t>Эконом:</t>
        </r>
        <r>
          <rPr>
            <sz val="9"/>
            <rFont val="Tahoma"/>
            <family val="2"/>
          </rPr>
          <t xml:space="preserve">
-331 не сходилось</t>
        </r>
      </text>
    </comment>
  </commentList>
</comments>
</file>

<file path=xl/sharedStrings.xml><?xml version="1.0" encoding="utf-8"?>
<sst xmlns="http://schemas.openxmlformats.org/spreadsheetml/2006/main" count="124" uniqueCount="100">
  <si>
    <t>№ п/п</t>
  </si>
  <si>
    <t>1.Оплата труда работников непосредственно связанных с оказанием государственной услуги</t>
  </si>
  <si>
    <t>Должность работника</t>
  </si>
  <si>
    <t>Комментарий</t>
  </si>
  <si>
    <t>ИТОГО оплпта труда</t>
  </si>
  <si>
    <t>2. Материальные запасы и особо ценное движимое имущество, потребляемые в процессе оказания государственной услуги</t>
  </si>
  <si>
    <t>Наименование  (вид материального запаса/основного средства)</t>
  </si>
  <si>
    <t>Нормативное количество ресурса материального запаса/основного средства (шт)</t>
  </si>
  <si>
    <t>Цена единицы  ресурса, руб</t>
  </si>
  <si>
    <t>ИТОГО матзапасы/основные средства</t>
  </si>
  <si>
    <t>3. Иные затраты, непосредственно связанные с оказанием государственной услуги</t>
  </si>
  <si>
    <t>Наименование  (вид) иного ресурса</t>
  </si>
  <si>
    <t>Нормативное количество иного ресурса (ед., дни)</t>
  </si>
  <si>
    <t>Всего нормативные затраты, непосредственно связанные с оказанием услуги</t>
  </si>
  <si>
    <t>Наименование ресурса</t>
  </si>
  <si>
    <t>Наименование показателя объема</t>
  </si>
  <si>
    <t>Показатель объема</t>
  </si>
  <si>
    <t>Тариф (Цена), руб</t>
  </si>
  <si>
    <t>кВт час.</t>
  </si>
  <si>
    <t>ИТОГО</t>
  </si>
  <si>
    <t xml:space="preserve">1. Коммунальные услуги </t>
  </si>
  <si>
    <t>4. Услуги связи</t>
  </si>
  <si>
    <t>5. Транспортные услуги</t>
  </si>
  <si>
    <t>7. Прочие общехозяйственные нужды</t>
  </si>
  <si>
    <t xml:space="preserve">ВСЕГО </t>
  </si>
  <si>
    <t>Затраты, непосредственно связанные с оказанием услуги, руб.</t>
  </si>
  <si>
    <t>Затраты на общехозяйственные нужды, руб</t>
  </si>
  <si>
    <t>Базовый норматив затрат на оказание услуги, руб.</t>
  </si>
  <si>
    <t>Объем услуги</t>
  </si>
  <si>
    <t>Сумма на услугу</t>
  </si>
  <si>
    <t>ОТ1</t>
  </si>
  <si>
    <t>МЗ и ОЦДИ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</si>
  <si>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</si>
  <si>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</si>
  <si>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</si>
  <si>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</si>
  <si>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</si>
  <si>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</si>
  <si>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</si>
  <si>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</si>
  <si>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12=2+3+4+5+6+7+8+9+10+11</t>
  </si>
  <si>
    <t>5=3*4</t>
  </si>
  <si>
    <t>Газ</t>
  </si>
  <si>
    <t xml:space="preserve">Электроэнергия   </t>
  </si>
  <si>
    <r>
      <t>тыс.м</t>
    </r>
    <r>
      <rPr>
        <vertAlign val="superscript"/>
        <sz val="10"/>
        <color indexed="8"/>
        <rFont val="Times New Roman"/>
        <family val="1"/>
      </rPr>
      <t>3</t>
    </r>
  </si>
  <si>
    <t>Холодное водоснабжение</t>
  </si>
  <si>
    <t>м3</t>
  </si>
  <si>
    <t>Водоотведение</t>
  </si>
  <si>
    <t>Абонентская связь</t>
  </si>
  <si>
    <t>количество номеров, ед.</t>
  </si>
  <si>
    <t>договор</t>
  </si>
  <si>
    <t>Вывоз ТБО</t>
  </si>
  <si>
    <t>Нормативное количество ресурса (количество ставок, шт.ед. на услугу )</t>
  </si>
  <si>
    <t>Плановые затраты всего</t>
  </si>
  <si>
    <t>6. Работники, которые не принимают непосредственного участия в оказании государственной услуги</t>
  </si>
  <si>
    <t>Годовой ФОТ с начислениями, руб.</t>
  </si>
  <si>
    <t>Налоги</t>
  </si>
  <si>
    <t>Сумма в год</t>
  </si>
  <si>
    <t>Итого</t>
  </si>
  <si>
    <t>Затраты на приобретение материалов и основных средств</t>
  </si>
  <si>
    <t>Наименование государственной услуги (работы)</t>
  </si>
  <si>
    <t>ГСМ</t>
  </si>
  <si>
    <t>Лабораторное исследование воды</t>
  </si>
  <si>
    <t>ТО газопровода</t>
  </si>
  <si>
    <t>Работники технической службы</t>
  </si>
  <si>
    <t>Административно-хозяйственный персонал</t>
  </si>
  <si>
    <t>Услуги охраны</t>
  </si>
  <si>
    <t>Почтовые расходы</t>
  </si>
  <si>
    <t>количество отправлений, ед.</t>
  </si>
  <si>
    <t>Работники АУП</t>
  </si>
  <si>
    <t>Приобретение ЧМС, хоз. расходов</t>
  </si>
  <si>
    <t>Обеспечение доступа к объектам спорта</t>
  </si>
  <si>
    <t>Инструктор по спорту</t>
  </si>
  <si>
    <r>
      <t xml:space="preserve">Расчет норматива затрат на оказание услуги </t>
    </r>
    <r>
      <rPr>
        <b/>
        <sz val="12"/>
        <rFont val="Times New Roman"/>
        <family val="1"/>
      </rPr>
      <t>Организация и проведение официальных физкультурных (физкультурно-оздоровительных) мероприятий</t>
    </r>
  </si>
  <si>
    <t>Тренер преподаватель</t>
  </si>
  <si>
    <t>Дежурный по спортивному залу</t>
  </si>
  <si>
    <t>Инструктор методист по адаптивной физической культуре</t>
  </si>
  <si>
    <t>Старший инструктор-методист</t>
  </si>
  <si>
    <t>Услуги по техническому обслуживанию</t>
  </si>
  <si>
    <t>Оплата услуг по содержанию помещений, зданий , дворов, иного имущества</t>
  </si>
  <si>
    <t>2. Содержание объектов недвижимого имущества, необходимого для выполнения муниципального задания</t>
  </si>
  <si>
    <t>3. Содержание объектов особо ценного движимого имущества, необходимого для выполнения муниципального задания</t>
  </si>
  <si>
    <t>Обучение персонала</t>
  </si>
  <si>
    <t xml:space="preserve">ГСМ </t>
  </si>
  <si>
    <t>Хим реагенты для бассейна</t>
  </si>
  <si>
    <t>Мед осмотры</t>
  </si>
  <si>
    <t>Транспортные услуги</t>
  </si>
  <si>
    <t>Приобретение ОС</t>
  </si>
  <si>
    <t>Приобретение материальных запасов</t>
  </si>
  <si>
    <t>8. Уплата налог, сборов и иных платежей</t>
  </si>
  <si>
    <t>Налоги, пошлины и штрафы</t>
  </si>
  <si>
    <t>УНС</t>
  </si>
  <si>
    <t xml:space="preserve">Директор </t>
  </si>
  <si>
    <t>Главный бухгалтер</t>
  </si>
  <si>
    <t>Махалова Г.С.</t>
  </si>
  <si>
    <t>Горишный В.Я.</t>
  </si>
  <si>
    <t>Командировочные расходы</t>
  </si>
  <si>
    <t>Разработка программы энергоэффективности, СОУТ</t>
  </si>
  <si>
    <t>коммун</t>
  </si>
  <si>
    <t>зп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</si>
</sst>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"/>
    <numFmt numFmtId="181" formatCode="0.0"/>
    <numFmt numFmtId="182" formatCode="0.00000000"/>
    <numFmt numFmtId="183" formatCode="0.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_ ;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"/>
    <numFmt numFmtId="196" formatCode="#,##0.0000"/>
    <numFmt numFmtId="197" formatCode="#,##0.00000"/>
  </numFmts>
  <fonts count="52">
    <font>
      <sz val="10"/>
      <name val="Arial"/>
      <family val="0"/>
    </font>
    <font>
      <b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/>
    </xf>
    <xf numFmtId="0" fontId="49" fillId="34" borderId="10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19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2" fontId="11" fillId="0" borderId="10" xfId="0" applyNumberFormat="1" applyFont="1" applyBorder="1" applyAlignment="1">
      <alignment wrapText="1"/>
    </xf>
    <xf numFmtId="181" fontId="1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43" fontId="11" fillId="0" borderId="0" xfId="0" applyNumberFormat="1" applyFon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7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right" wrapText="1"/>
    </xf>
    <xf numFmtId="4" fontId="0" fillId="35" borderId="10" xfId="0" applyNumberFormat="1" applyFill="1" applyBorder="1" applyAlignment="1">
      <alignment/>
    </xf>
    <xf numFmtId="4" fontId="11" fillId="35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right" wrapText="1"/>
    </xf>
    <xf numFmtId="4" fontId="5" fillId="35" borderId="10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Alignment="1">
      <alignment/>
    </xf>
    <xf numFmtId="41" fontId="11" fillId="0" borderId="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1" fontId="11" fillId="35" borderId="10" xfId="0" applyNumberFormat="1" applyFont="1" applyFill="1" applyBorder="1" applyAlignment="1">
      <alignment/>
    </xf>
    <xf numFmtId="4" fontId="7" fillId="35" borderId="16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90" zoomScaleSheetLayoutView="90" zoomScalePageLayoutView="0" workbookViewId="0" topLeftCell="A1">
      <selection activeCell="J21" sqref="J21"/>
    </sheetView>
  </sheetViews>
  <sheetFormatPr defaultColWidth="9.140625" defaultRowHeight="12.75"/>
  <cols>
    <col min="1" max="1" width="6.00390625" style="40" customWidth="1"/>
    <col min="2" max="2" width="30.8515625" style="40" customWidth="1"/>
    <col min="3" max="4" width="14.28125" style="40" customWidth="1"/>
    <col min="5" max="5" width="14.57421875" style="40" customWidth="1"/>
    <col min="6" max="6" width="25.57421875" style="40" customWidth="1"/>
    <col min="7" max="7" width="9.140625" style="40" customWidth="1"/>
    <col min="8" max="8" width="14.7109375" style="40" customWidth="1"/>
    <col min="9" max="9" width="14.8515625" style="40" customWidth="1"/>
    <col min="10" max="10" width="11.421875" style="40" customWidth="1"/>
    <col min="11" max="11" width="13.8515625" style="40" customWidth="1"/>
    <col min="12" max="12" width="9.140625" style="40" customWidth="1"/>
    <col min="13" max="13" width="14.00390625" style="40" bestFit="1" customWidth="1"/>
    <col min="14" max="14" width="9.140625" style="40" customWidth="1"/>
    <col min="15" max="15" width="11.421875" style="40" customWidth="1"/>
    <col min="16" max="16384" width="9.140625" style="40" customWidth="1"/>
  </cols>
  <sheetData>
    <row r="1" spans="1:6" ht="35.25" customHeight="1">
      <c r="A1" s="62" t="s">
        <v>73</v>
      </c>
      <c r="B1" s="62"/>
      <c r="C1" s="62"/>
      <c r="D1" s="62"/>
      <c r="E1" s="62"/>
      <c r="F1" s="62"/>
    </row>
    <row r="2" ht="12.75">
      <c r="A2" s="41"/>
    </row>
    <row r="3" spans="1:6" ht="52.5">
      <c r="A3" s="2" t="s">
        <v>0</v>
      </c>
      <c r="B3" s="2" t="s">
        <v>2</v>
      </c>
      <c r="C3" s="4" t="s">
        <v>52</v>
      </c>
      <c r="D3" s="2"/>
      <c r="E3" s="2" t="s">
        <v>55</v>
      </c>
      <c r="F3" s="2" t="s">
        <v>3</v>
      </c>
    </row>
    <row r="4" spans="1:15" ht="12.75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O4" s="40">
        <v>8854950</v>
      </c>
    </row>
    <row r="5" spans="1:15" ht="15">
      <c r="A5" s="68" t="s">
        <v>1</v>
      </c>
      <c r="B5" s="69"/>
      <c r="C5" s="69"/>
      <c r="D5" s="69"/>
      <c r="E5" s="69"/>
      <c r="F5" s="70"/>
      <c r="H5" s="59"/>
      <c r="I5" s="59"/>
      <c r="O5" s="40">
        <v>931777</v>
      </c>
    </row>
    <row r="6" spans="1:15" ht="15" customHeight="1">
      <c r="A6" s="42">
        <v>1</v>
      </c>
      <c r="B6" s="43" t="s">
        <v>74</v>
      </c>
      <c r="C6" s="42">
        <v>18</v>
      </c>
      <c r="D6" s="43"/>
      <c r="E6" s="102">
        <v>8854950</v>
      </c>
      <c r="F6" s="63"/>
      <c r="H6" s="60">
        <v>8499456</v>
      </c>
      <c r="I6" s="60">
        <v>7041600</v>
      </c>
      <c r="J6" s="99">
        <f>I6/$I$11*$J$12</f>
        <v>61760.863473285506</v>
      </c>
      <c r="K6" s="99">
        <f>I6/$I$11*$K$12</f>
        <v>1751589.0408147424</v>
      </c>
      <c r="M6" s="101">
        <f>I6+J6+K6</f>
        <v>8854949.904288027</v>
      </c>
      <c r="O6" s="40">
        <v>910907</v>
      </c>
    </row>
    <row r="7" spans="1:15" ht="15" customHeight="1">
      <c r="A7" s="42">
        <v>2</v>
      </c>
      <c r="B7" s="43" t="s">
        <v>75</v>
      </c>
      <c r="C7" s="57">
        <v>4.5</v>
      </c>
      <c r="D7" s="43"/>
      <c r="E7" s="102">
        <v>931777</v>
      </c>
      <c r="F7" s="64"/>
      <c r="H7" s="60">
        <v>852836.04</v>
      </c>
      <c r="I7" s="60">
        <v>740964</v>
      </c>
      <c r="J7" s="99">
        <f>I7/$I$11*$J$12</f>
        <v>6498.888951746694</v>
      </c>
      <c r="K7" s="99">
        <f>I7/$I$11*$K$12</f>
        <v>184313.85225492142</v>
      </c>
      <c r="M7" s="101">
        <f>I7+J7+K7</f>
        <v>931776.7412066682</v>
      </c>
      <c r="O7" s="40">
        <v>280406</v>
      </c>
    </row>
    <row r="8" spans="1:15" ht="12.75">
      <c r="A8" s="42">
        <v>3</v>
      </c>
      <c r="B8" s="50" t="s">
        <v>72</v>
      </c>
      <c r="C8" s="57">
        <v>4.5</v>
      </c>
      <c r="D8" s="43"/>
      <c r="E8" s="102">
        <v>910907</v>
      </c>
      <c r="F8" s="64"/>
      <c r="H8" s="60">
        <v>893036.5920000001</v>
      </c>
      <c r="I8" s="60">
        <v>724368</v>
      </c>
      <c r="J8" s="99">
        <f>I8/$I$11*$J$12</f>
        <v>6353.327816464564</v>
      </c>
      <c r="K8" s="99">
        <f>I8/$I$11*$K$12</f>
        <v>180185.61837038363</v>
      </c>
      <c r="M8" s="101">
        <f>I8+J8+K8</f>
        <v>910906.9461868482</v>
      </c>
      <c r="O8" s="40">
        <v>491941</v>
      </c>
    </row>
    <row r="9" spans="1:13" ht="38.25">
      <c r="A9" s="42">
        <v>4</v>
      </c>
      <c r="B9" s="51" t="s">
        <v>76</v>
      </c>
      <c r="C9" s="42">
        <v>1</v>
      </c>
      <c r="D9" s="43"/>
      <c r="E9" s="102">
        <v>280406</v>
      </c>
      <c r="F9" s="64"/>
      <c r="H9" s="60">
        <v>274983</v>
      </c>
      <c r="I9" s="60">
        <v>222984</v>
      </c>
      <c r="J9" s="99">
        <f>I9/$I$11*$J$12</f>
        <v>1955.7606766540412</v>
      </c>
      <c r="K9" s="99">
        <f>I9/$I$11*$K$12</f>
        <v>55466.98629246685</v>
      </c>
      <c r="M9" s="101">
        <f>I9+J9+K9</f>
        <v>280406.7469691209</v>
      </c>
    </row>
    <row r="10" spans="1:13" ht="25.5">
      <c r="A10" s="42">
        <v>5</v>
      </c>
      <c r="B10" s="51" t="s">
        <v>77</v>
      </c>
      <c r="C10" s="42">
        <v>1</v>
      </c>
      <c r="D10" s="43"/>
      <c r="E10" s="102">
        <v>491941</v>
      </c>
      <c r="F10" s="64"/>
      <c r="H10" s="60">
        <v>531216</v>
      </c>
      <c r="I10" s="60">
        <v>391200</v>
      </c>
      <c r="J10" s="99">
        <f>I10/$I$11*$J$12</f>
        <v>3431.159081849195</v>
      </c>
      <c r="K10" s="99">
        <v>97310</v>
      </c>
      <c r="M10" s="101">
        <f>I10+J10+K10</f>
        <v>491941.1590818492</v>
      </c>
    </row>
    <row r="11" spans="1:13" ht="15">
      <c r="A11" s="18" t="s">
        <v>4</v>
      </c>
      <c r="B11" s="19"/>
      <c r="C11" s="52">
        <f>SUM(C6:C10)</f>
        <v>29</v>
      </c>
      <c r="D11" s="16"/>
      <c r="E11" s="58">
        <f>SUM(E6:E10)</f>
        <v>11469981</v>
      </c>
      <c r="F11" s="65"/>
      <c r="H11" s="60">
        <f>SUM(H6:H10)</f>
        <v>11051527.632</v>
      </c>
      <c r="I11" s="60">
        <f>SUM(I6:I10)</f>
        <v>9121116</v>
      </c>
      <c r="J11" s="60">
        <f>SUM(J6:J10)</f>
        <v>80000</v>
      </c>
      <c r="K11" s="100">
        <f>SUM(K6:K10)</f>
        <v>2268865.4977325145</v>
      </c>
      <c r="L11" s="100">
        <f>SUM(L6:L10)</f>
        <v>0</v>
      </c>
      <c r="M11" s="100">
        <f>SUM(M6:M10)</f>
        <v>11469981.497732513</v>
      </c>
    </row>
    <row r="12" spans="1:11" ht="29.25" customHeight="1">
      <c r="A12" s="71" t="s">
        <v>5</v>
      </c>
      <c r="B12" s="67"/>
      <c r="C12" s="67"/>
      <c r="D12" s="67"/>
      <c r="E12" s="67"/>
      <c r="F12" s="72"/>
      <c r="H12" s="59"/>
      <c r="I12" s="59"/>
      <c r="J12" s="40">
        <v>80000</v>
      </c>
      <c r="K12" s="40">
        <v>2268866</v>
      </c>
    </row>
    <row r="13" spans="1:6" ht="63">
      <c r="A13" s="2" t="s">
        <v>0</v>
      </c>
      <c r="B13" s="2" t="s">
        <v>6</v>
      </c>
      <c r="C13" s="5" t="s">
        <v>7</v>
      </c>
      <c r="D13" s="2" t="s">
        <v>8</v>
      </c>
      <c r="E13" s="2" t="s">
        <v>59</v>
      </c>
      <c r="F13" s="2" t="s">
        <v>3</v>
      </c>
    </row>
    <row r="14" spans="1:6" ht="12.75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2.75">
      <c r="A15" s="42">
        <v>1</v>
      </c>
      <c r="B15" s="43" t="s">
        <v>83</v>
      </c>
      <c r="C15" s="42">
        <f>E15/D15</f>
        <v>5555.555555555556</v>
      </c>
      <c r="D15" s="44">
        <v>45</v>
      </c>
      <c r="E15" s="96">
        <v>250000</v>
      </c>
      <c r="F15" s="73"/>
    </row>
    <row r="16" spans="1:9" ht="12.75">
      <c r="A16" s="42">
        <v>2</v>
      </c>
      <c r="B16" s="43" t="s">
        <v>84</v>
      </c>
      <c r="C16" s="42">
        <v>12</v>
      </c>
      <c r="D16" s="44">
        <f>E16/C16</f>
        <v>18333.333333333332</v>
      </c>
      <c r="E16" s="96">
        <v>220000</v>
      </c>
      <c r="F16" s="73"/>
      <c r="I16" s="40">
        <v>32655332</v>
      </c>
    </row>
    <row r="17" spans="1:6" ht="15">
      <c r="A17" s="18" t="s">
        <v>9</v>
      </c>
      <c r="B17" s="19"/>
      <c r="C17" s="19"/>
      <c r="D17" s="19"/>
      <c r="E17" s="22">
        <f>SUM(E15:E16)</f>
        <v>470000</v>
      </c>
      <c r="F17" s="74"/>
    </row>
    <row r="18" spans="1:6" ht="15">
      <c r="A18" s="71" t="s">
        <v>10</v>
      </c>
      <c r="B18" s="67"/>
      <c r="C18" s="67"/>
      <c r="D18" s="67"/>
      <c r="E18" s="67"/>
      <c r="F18" s="72"/>
    </row>
    <row r="19" spans="1:6" ht="31.5">
      <c r="A19" s="2" t="s">
        <v>0</v>
      </c>
      <c r="B19" s="2" t="s">
        <v>11</v>
      </c>
      <c r="C19" s="5" t="s">
        <v>12</v>
      </c>
      <c r="D19" s="2" t="s">
        <v>57</v>
      </c>
      <c r="E19" s="2" t="s">
        <v>58</v>
      </c>
      <c r="F19" s="2" t="s">
        <v>3</v>
      </c>
    </row>
    <row r="20" spans="1:12" ht="12.75">
      <c r="A20" s="3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L20" s="46"/>
    </row>
    <row r="21" spans="1:12" ht="12.75">
      <c r="A21" s="47">
        <v>1</v>
      </c>
      <c r="B21" s="43" t="s">
        <v>82</v>
      </c>
      <c r="C21" s="42">
        <v>1</v>
      </c>
      <c r="D21" s="48">
        <v>178000</v>
      </c>
      <c r="E21" s="98">
        <v>61000</v>
      </c>
      <c r="F21" s="31"/>
      <c r="L21" s="46"/>
    </row>
    <row r="22" spans="1:12" ht="12.75">
      <c r="A22" s="47">
        <v>2</v>
      </c>
      <c r="B22" s="43" t="s">
        <v>96</v>
      </c>
      <c r="C22" s="42">
        <v>1</v>
      </c>
      <c r="D22" s="48">
        <v>18000</v>
      </c>
      <c r="E22" s="98">
        <v>18000</v>
      </c>
      <c r="F22" s="31"/>
      <c r="L22" s="46"/>
    </row>
    <row r="23" spans="1:12" ht="12.75">
      <c r="A23" s="47">
        <v>3</v>
      </c>
      <c r="B23" s="56" t="s">
        <v>85</v>
      </c>
      <c r="C23" s="42">
        <v>1</v>
      </c>
      <c r="D23" s="48">
        <v>208000</v>
      </c>
      <c r="E23" s="98">
        <v>183000</v>
      </c>
      <c r="F23" s="31"/>
      <c r="L23" s="46"/>
    </row>
    <row r="24" spans="1:12" ht="12.75">
      <c r="A24" s="47">
        <v>4</v>
      </c>
      <c r="B24" s="43" t="s">
        <v>62</v>
      </c>
      <c r="C24" s="42">
        <v>17</v>
      </c>
      <c r="D24" s="48">
        <v>246500</v>
      </c>
      <c r="E24" s="98">
        <v>200000</v>
      </c>
      <c r="F24" s="31"/>
      <c r="L24" s="46"/>
    </row>
    <row r="25" spans="1:6" ht="15">
      <c r="A25" s="18"/>
      <c r="B25" s="19"/>
      <c r="C25" s="15"/>
      <c r="D25" s="23"/>
      <c r="E25" s="24">
        <f>SUM(E21:E24)</f>
        <v>462000</v>
      </c>
      <c r="F25" s="45"/>
    </row>
    <row r="26" spans="1:6" ht="30.75" customHeight="1">
      <c r="A26" s="66" t="s">
        <v>13</v>
      </c>
      <c r="B26" s="67"/>
      <c r="C26" s="67"/>
      <c r="D26" s="67"/>
      <c r="E26" s="58">
        <f>E11+E17+E25</f>
        <v>12401981</v>
      </c>
      <c r="F26" s="49"/>
    </row>
    <row r="29" spans="2:4" ht="12.75">
      <c r="B29" s="40" t="s">
        <v>92</v>
      </c>
      <c r="D29" s="40" t="s">
        <v>95</v>
      </c>
    </row>
    <row r="33" spans="2:4" ht="12.75">
      <c r="B33" s="40" t="s">
        <v>93</v>
      </c>
      <c r="D33" s="40" t="s">
        <v>94</v>
      </c>
    </row>
  </sheetData>
  <sheetProtection/>
  <mergeCells count="7">
    <mergeCell ref="A1:F1"/>
    <mergeCell ref="F6:F11"/>
    <mergeCell ref="A26:D26"/>
    <mergeCell ref="A5:F5"/>
    <mergeCell ref="A12:F12"/>
    <mergeCell ref="F15:F17"/>
    <mergeCell ref="A18:F18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90" zoomScaleSheetLayoutView="90" zoomScalePageLayoutView="0" workbookViewId="0" topLeftCell="A1">
      <pane ySplit="4" topLeftCell="A20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1" width="30.28125" style="0" customWidth="1"/>
    <col min="2" max="2" width="17.421875" style="0" customWidth="1"/>
    <col min="3" max="3" width="12.421875" style="0" customWidth="1"/>
    <col min="4" max="4" width="10.28125" style="0" customWidth="1"/>
    <col min="5" max="5" width="13.421875" style="0" customWidth="1"/>
    <col min="8" max="8" width="12.421875" style="0" customWidth="1"/>
    <col min="10" max="10" width="12.57421875" style="0" customWidth="1"/>
    <col min="11" max="11" width="11.140625" style="0" customWidth="1"/>
    <col min="12" max="12" width="13.421875" style="0" customWidth="1"/>
    <col min="13" max="13" width="12.7109375" style="0" customWidth="1"/>
    <col min="14" max="14" width="12.00390625" style="0" customWidth="1"/>
  </cols>
  <sheetData>
    <row r="1" spans="1:6" ht="35.25" customHeight="1">
      <c r="A1" s="62" t="s">
        <v>73</v>
      </c>
      <c r="B1" s="62"/>
      <c r="C1" s="62"/>
      <c r="D1" s="62"/>
      <c r="E1" s="62"/>
      <c r="F1" s="53"/>
    </row>
    <row r="2" ht="9" customHeight="1">
      <c r="A2" s="17"/>
    </row>
    <row r="3" spans="1:5" ht="38.25">
      <c r="A3" s="6" t="s">
        <v>14</v>
      </c>
      <c r="B3" s="6" t="s">
        <v>15</v>
      </c>
      <c r="C3" s="6" t="s">
        <v>16</v>
      </c>
      <c r="D3" s="6" t="s">
        <v>17</v>
      </c>
      <c r="E3" s="6" t="s">
        <v>53</v>
      </c>
    </row>
    <row r="4" spans="1:12" ht="12.75">
      <c r="A4" s="6">
        <v>1</v>
      </c>
      <c r="B4" s="6">
        <v>2</v>
      </c>
      <c r="C4" s="6">
        <v>3</v>
      </c>
      <c r="D4" s="6">
        <v>4</v>
      </c>
      <c r="E4" s="6" t="s">
        <v>41</v>
      </c>
      <c r="L4" s="104" t="s">
        <v>98</v>
      </c>
    </row>
    <row r="5" spans="1:5" ht="13.5">
      <c r="A5" s="13" t="s">
        <v>20</v>
      </c>
      <c r="B5" s="14"/>
      <c r="C5" s="14"/>
      <c r="D5" s="14"/>
      <c r="E5" s="8"/>
    </row>
    <row r="6" spans="1:12" ht="12.75" customHeight="1">
      <c r="A6" s="7" t="s">
        <v>43</v>
      </c>
      <c r="B6" s="7" t="s">
        <v>18</v>
      </c>
      <c r="C6" s="55">
        <v>1428698</v>
      </c>
      <c r="D6" s="54">
        <v>8.51</v>
      </c>
      <c r="E6" s="95">
        <v>12161800</v>
      </c>
      <c r="H6">
        <v>12161800</v>
      </c>
      <c r="L6">
        <v>12161800</v>
      </c>
    </row>
    <row r="7" spans="1:12" ht="15.75" customHeight="1">
      <c r="A7" s="7" t="s">
        <v>42</v>
      </c>
      <c r="B7" s="7" t="s">
        <v>44</v>
      </c>
      <c r="C7" s="55">
        <v>367090</v>
      </c>
      <c r="D7" s="54">
        <v>6.92</v>
      </c>
      <c r="E7" s="95">
        <v>2540260</v>
      </c>
      <c r="H7">
        <v>2540260</v>
      </c>
      <c r="L7">
        <v>2540260</v>
      </c>
    </row>
    <row r="8" spans="1:12" ht="12.75" customHeight="1">
      <c r="A8" s="7" t="s">
        <v>45</v>
      </c>
      <c r="B8" s="7" t="s">
        <v>46</v>
      </c>
      <c r="C8" s="55">
        <v>8102</v>
      </c>
      <c r="D8" s="21">
        <v>31.23</v>
      </c>
      <c r="E8" s="95">
        <v>253050</v>
      </c>
      <c r="H8">
        <v>253050</v>
      </c>
      <c r="L8">
        <v>253050</v>
      </c>
    </row>
    <row r="9" spans="1:12" ht="25.5" customHeight="1">
      <c r="A9" s="7" t="s">
        <v>47</v>
      </c>
      <c r="B9" s="7" t="s">
        <v>46</v>
      </c>
      <c r="C9" s="55">
        <v>7113</v>
      </c>
      <c r="D9" s="21">
        <v>76.15</v>
      </c>
      <c r="E9" s="95">
        <v>541650</v>
      </c>
      <c r="H9">
        <v>541650</v>
      </c>
      <c r="L9">
        <v>541650</v>
      </c>
    </row>
    <row r="10" spans="1:12" ht="12.75" customHeight="1">
      <c r="A10" s="7" t="s">
        <v>51</v>
      </c>
      <c r="B10" s="7" t="s">
        <v>46</v>
      </c>
      <c r="C10" s="55">
        <v>40</v>
      </c>
      <c r="D10" s="21">
        <v>623</v>
      </c>
      <c r="E10" s="95">
        <v>25000</v>
      </c>
      <c r="H10">
        <v>25000</v>
      </c>
      <c r="L10">
        <v>25000</v>
      </c>
    </row>
    <row r="11" spans="1:8" ht="13.5">
      <c r="A11" s="75" t="s">
        <v>19</v>
      </c>
      <c r="B11" s="75"/>
      <c r="C11" s="75"/>
      <c r="D11" s="75"/>
      <c r="E11" s="25">
        <f>SUM(E6:E10)</f>
        <v>15521760</v>
      </c>
      <c r="H11">
        <v>15521760</v>
      </c>
    </row>
    <row r="12" spans="1:5" ht="27.75" customHeight="1">
      <c r="A12" s="76" t="s">
        <v>80</v>
      </c>
      <c r="B12" s="76"/>
      <c r="C12" s="76"/>
      <c r="D12" s="76"/>
      <c r="E12" s="76"/>
    </row>
    <row r="13" spans="1:5" ht="26.25" customHeight="1">
      <c r="A13" s="7" t="s">
        <v>78</v>
      </c>
      <c r="B13" s="7" t="s">
        <v>50</v>
      </c>
      <c r="C13" s="37">
        <v>7</v>
      </c>
      <c r="D13" s="21">
        <v>71957</v>
      </c>
      <c r="E13" s="94">
        <v>503700</v>
      </c>
    </row>
    <row r="14" spans="1:5" ht="36" customHeight="1">
      <c r="A14" s="7" t="s">
        <v>79</v>
      </c>
      <c r="B14" s="7"/>
      <c r="C14" s="37">
        <v>1</v>
      </c>
      <c r="D14" s="21">
        <v>89000</v>
      </c>
      <c r="E14" s="94">
        <v>198929</v>
      </c>
    </row>
    <row r="15" spans="1:13" ht="25.5" customHeight="1">
      <c r="A15" s="7" t="s">
        <v>97</v>
      </c>
      <c r="B15" s="7"/>
      <c r="C15" s="37">
        <v>2</v>
      </c>
      <c r="D15" s="21">
        <v>53840</v>
      </c>
      <c r="E15" s="94">
        <v>107680</v>
      </c>
      <c r="M15" s="104" t="s">
        <v>99</v>
      </c>
    </row>
    <row r="16" spans="1:13" ht="13.5" customHeight="1">
      <c r="A16" s="7" t="s">
        <v>66</v>
      </c>
      <c r="B16" s="7"/>
      <c r="C16" s="37">
        <v>1</v>
      </c>
      <c r="D16" s="21">
        <v>28051</v>
      </c>
      <c r="E16" s="94">
        <v>28051</v>
      </c>
      <c r="M16">
        <v>3340375</v>
      </c>
    </row>
    <row r="17" spans="1:13" ht="13.5">
      <c r="A17" s="75" t="s">
        <v>19</v>
      </c>
      <c r="B17" s="75"/>
      <c r="C17" s="75"/>
      <c r="D17" s="75"/>
      <c r="E17" s="25">
        <f>SUM(E13:E16)</f>
        <v>838360</v>
      </c>
      <c r="M17">
        <v>11347963</v>
      </c>
    </row>
    <row r="18" spans="1:13" ht="24.75" customHeight="1">
      <c r="A18" s="76" t="s">
        <v>81</v>
      </c>
      <c r="B18" s="76"/>
      <c r="C18" s="76"/>
      <c r="D18" s="76"/>
      <c r="E18" s="76"/>
      <c r="M18">
        <v>6497012</v>
      </c>
    </row>
    <row r="19" spans="1:5" ht="13.5" customHeight="1">
      <c r="A19" s="26" t="s">
        <v>63</v>
      </c>
      <c r="B19" s="7" t="s">
        <v>50</v>
      </c>
      <c r="C19" s="33">
        <v>1</v>
      </c>
      <c r="D19" s="21">
        <v>27040</v>
      </c>
      <c r="E19" s="94">
        <v>27040</v>
      </c>
    </row>
    <row r="20" spans="1:5" ht="13.5">
      <c r="A20" s="75" t="s">
        <v>19</v>
      </c>
      <c r="B20" s="75"/>
      <c r="C20" s="75"/>
      <c r="D20" s="75"/>
      <c r="E20" s="25">
        <f>SUM(E19:E19)</f>
        <v>27040</v>
      </c>
    </row>
    <row r="21" spans="1:5" ht="13.5">
      <c r="A21" s="76" t="s">
        <v>21</v>
      </c>
      <c r="B21" s="76"/>
      <c r="C21" s="76"/>
      <c r="D21" s="76"/>
      <c r="E21" s="76"/>
    </row>
    <row r="22" spans="1:5" ht="25.5" customHeight="1">
      <c r="A22" s="7" t="s">
        <v>48</v>
      </c>
      <c r="B22" s="7" t="s">
        <v>49</v>
      </c>
      <c r="C22" s="33">
        <v>12</v>
      </c>
      <c r="D22" s="21">
        <f>E22/C22</f>
        <v>7680</v>
      </c>
      <c r="E22" s="95">
        <v>92160</v>
      </c>
    </row>
    <row r="23" spans="1:5" ht="25.5" customHeight="1">
      <c r="A23" s="7" t="s">
        <v>67</v>
      </c>
      <c r="B23" s="7" t="s">
        <v>68</v>
      </c>
      <c r="C23" s="33">
        <v>28</v>
      </c>
      <c r="D23" s="21">
        <f>E23/C23</f>
        <v>148.57142857142858</v>
      </c>
      <c r="E23" s="95">
        <v>4160</v>
      </c>
    </row>
    <row r="24" spans="1:5" ht="13.5">
      <c r="A24" s="75" t="s">
        <v>19</v>
      </c>
      <c r="B24" s="75"/>
      <c r="C24" s="75"/>
      <c r="D24" s="75"/>
      <c r="E24" s="25">
        <f>SUM(E22:E23)</f>
        <v>96320</v>
      </c>
    </row>
    <row r="25" spans="1:5" ht="13.5">
      <c r="A25" s="76" t="s">
        <v>22</v>
      </c>
      <c r="B25" s="76"/>
      <c r="C25" s="76"/>
      <c r="D25" s="76"/>
      <c r="E25" s="76"/>
    </row>
    <row r="26" spans="1:5" ht="12.75">
      <c r="A26" s="30" t="s">
        <v>86</v>
      </c>
      <c r="B26" s="1"/>
      <c r="C26" s="1"/>
      <c r="D26" s="21"/>
      <c r="E26" s="94">
        <v>20000</v>
      </c>
    </row>
    <row r="27" spans="1:5" ht="13.5">
      <c r="A27" s="75" t="s">
        <v>19</v>
      </c>
      <c r="B27" s="75"/>
      <c r="C27" s="75"/>
      <c r="D27" s="75"/>
      <c r="E27" s="25">
        <f>SUM(E26:E26)</f>
        <v>20000</v>
      </c>
    </row>
    <row r="28" spans="1:8" ht="13.5" customHeight="1">
      <c r="A28" s="80" t="s">
        <v>54</v>
      </c>
      <c r="B28" s="81"/>
      <c r="C28" s="81"/>
      <c r="D28" s="81"/>
      <c r="E28" s="81"/>
      <c r="H28">
        <v>3107223</v>
      </c>
    </row>
    <row r="29" spans="1:14" ht="14.25" customHeight="1">
      <c r="A29" s="35" t="s">
        <v>69</v>
      </c>
      <c r="B29" s="20"/>
      <c r="C29" s="20"/>
      <c r="D29" s="20"/>
      <c r="E29" s="94">
        <v>3340375</v>
      </c>
      <c r="H29">
        <v>10400526</v>
      </c>
      <c r="J29">
        <v>2466300</v>
      </c>
      <c r="K29">
        <v>37526</v>
      </c>
      <c r="L29">
        <v>836549</v>
      </c>
      <c r="N29">
        <f>J29+K29+L29</f>
        <v>3340375</v>
      </c>
    </row>
    <row r="30" spans="1:14" ht="15.75" customHeight="1">
      <c r="A30" s="28" t="s">
        <v>64</v>
      </c>
      <c r="B30" s="20"/>
      <c r="C30" s="20"/>
      <c r="D30" s="20"/>
      <c r="E30" s="94">
        <v>11347632</v>
      </c>
      <c r="H30">
        <v>6722723</v>
      </c>
      <c r="J30">
        <v>8378544</v>
      </c>
      <c r="K30">
        <v>127485</v>
      </c>
      <c r="L30">
        <v>2841934</v>
      </c>
      <c r="N30">
        <f>J30+K30+L30</f>
        <v>11347963</v>
      </c>
    </row>
    <row r="31" spans="1:14" ht="27.75" customHeight="1">
      <c r="A31" s="27" t="s">
        <v>65</v>
      </c>
      <c r="B31" s="7"/>
      <c r="C31" s="1"/>
      <c r="D31" s="1"/>
      <c r="E31" s="103">
        <v>6497012</v>
      </c>
      <c r="H31">
        <f>SUM(H28:H30)</f>
        <v>20230472</v>
      </c>
      <c r="J31">
        <v>4796940</v>
      </c>
      <c r="K31">
        <v>72989</v>
      </c>
      <c r="L31">
        <v>1627083</v>
      </c>
      <c r="N31">
        <f>J31+K31+L31</f>
        <v>6497012</v>
      </c>
    </row>
    <row r="32" spans="1:14" ht="13.5">
      <c r="A32" s="75" t="s">
        <v>19</v>
      </c>
      <c r="B32" s="75"/>
      <c r="C32" s="75"/>
      <c r="D32" s="75"/>
      <c r="E32" s="29">
        <f>SUM(E29:E31)</f>
        <v>21185019</v>
      </c>
      <c r="J32">
        <f>SUM(J29:J31)</f>
        <v>15641784</v>
      </c>
      <c r="K32">
        <f>SUM(K29:K31)</f>
        <v>238000</v>
      </c>
      <c r="L32">
        <f>SUM(L29:L31)</f>
        <v>5305566</v>
      </c>
      <c r="M32">
        <f>SUM(M29:M31)</f>
        <v>0</v>
      </c>
      <c r="N32">
        <f>SUM(N29:N31)</f>
        <v>21185350</v>
      </c>
    </row>
    <row r="33" spans="1:12" ht="13.5" customHeight="1">
      <c r="A33" s="80" t="s">
        <v>23</v>
      </c>
      <c r="B33" s="81"/>
      <c r="C33" s="81"/>
      <c r="D33" s="81"/>
      <c r="E33" s="82"/>
      <c r="K33">
        <v>238000</v>
      </c>
      <c r="L33">
        <v>5305566</v>
      </c>
    </row>
    <row r="34" spans="1:5" ht="13.5" customHeight="1">
      <c r="A34" s="38" t="s">
        <v>70</v>
      </c>
      <c r="B34" s="20"/>
      <c r="C34" s="39">
        <v>25</v>
      </c>
      <c r="D34" s="34">
        <v>1160</v>
      </c>
      <c r="E34" s="94">
        <v>563780</v>
      </c>
    </row>
    <row r="35" spans="1:5" ht="13.5" customHeight="1">
      <c r="A35" s="38" t="s">
        <v>61</v>
      </c>
      <c r="B35" s="20"/>
      <c r="C35" s="97">
        <f>E35/D35</f>
        <v>3333.3333333333335</v>
      </c>
      <c r="D35" s="34">
        <v>45</v>
      </c>
      <c r="E35" s="94">
        <v>150000</v>
      </c>
    </row>
    <row r="36" spans="1:5" ht="24.75" customHeight="1">
      <c r="A36" s="38" t="s">
        <v>88</v>
      </c>
      <c r="B36" s="20"/>
      <c r="C36" s="39">
        <v>1</v>
      </c>
      <c r="D36" s="34">
        <v>142500</v>
      </c>
      <c r="E36" s="94">
        <v>216500</v>
      </c>
    </row>
    <row r="37" spans="1:5" ht="18" customHeight="1">
      <c r="A37" s="38" t="s">
        <v>87</v>
      </c>
      <c r="B37" s="20"/>
      <c r="C37" s="39">
        <v>15</v>
      </c>
      <c r="D37" s="34">
        <v>4200</v>
      </c>
      <c r="E37" s="94">
        <v>50000</v>
      </c>
    </row>
    <row r="38" spans="1:5" ht="13.5">
      <c r="A38" s="77" t="s">
        <v>19</v>
      </c>
      <c r="B38" s="78"/>
      <c r="C38" s="78"/>
      <c r="D38" s="79"/>
      <c r="E38" s="25">
        <f>SUM(E34:E37)</f>
        <v>980280</v>
      </c>
    </row>
    <row r="39" spans="1:5" ht="15" customHeight="1">
      <c r="A39" s="83" t="s">
        <v>89</v>
      </c>
      <c r="B39" s="84"/>
      <c r="C39" s="84"/>
      <c r="D39" s="84"/>
      <c r="E39" s="85"/>
    </row>
    <row r="40" spans="1:5" ht="17.25" customHeight="1">
      <c r="A40" s="38" t="s">
        <v>90</v>
      </c>
      <c r="B40" s="20"/>
      <c r="C40" s="39">
        <v>1</v>
      </c>
      <c r="D40" s="34">
        <v>106000</v>
      </c>
      <c r="E40" s="94">
        <v>106000</v>
      </c>
    </row>
    <row r="41" spans="1:5" ht="16.5" customHeight="1">
      <c r="A41" s="77" t="s">
        <v>19</v>
      </c>
      <c r="B41" s="78"/>
      <c r="C41" s="78"/>
      <c r="D41" s="79"/>
      <c r="E41" s="25">
        <f>E40</f>
        <v>106000</v>
      </c>
    </row>
    <row r="42" spans="1:5" ht="13.5">
      <c r="A42" s="75" t="s">
        <v>24</v>
      </c>
      <c r="B42" s="75"/>
      <c r="C42" s="75"/>
      <c r="D42" s="75"/>
      <c r="E42" s="25">
        <f>E11+E17+E20+E24+E27+E32+E41+E38</f>
        <v>38774779</v>
      </c>
    </row>
    <row r="45" spans="1:3" s="40" customFormat="1" ht="14.25" customHeight="1">
      <c r="A45" s="40" t="s">
        <v>92</v>
      </c>
      <c r="C45" s="40" t="s">
        <v>95</v>
      </c>
    </row>
    <row r="46" s="40" customFormat="1" ht="12.75"/>
    <row r="47" s="40" customFormat="1" ht="12.75"/>
    <row r="48" spans="1:3" s="40" customFormat="1" ht="12.75">
      <c r="A48" s="40" t="s">
        <v>93</v>
      </c>
      <c r="C48" s="40" t="s">
        <v>94</v>
      </c>
    </row>
  </sheetData>
  <sheetProtection/>
  <mergeCells count="17">
    <mergeCell ref="A21:E21"/>
    <mergeCell ref="A25:E25"/>
    <mergeCell ref="A20:D20"/>
    <mergeCell ref="A39:E39"/>
    <mergeCell ref="A38:D38"/>
    <mergeCell ref="A24:D24"/>
    <mergeCell ref="A28:E28"/>
    <mergeCell ref="A1:E1"/>
    <mergeCell ref="A32:D32"/>
    <mergeCell ref="A27:D27"/>
    <mergeCell ref="A42:D42"/>
    <mergeCell ref="A11:D11"/>
    <mergeCell ref="A17:D17"/>
    <mergeCell ref="A12:E12"/>
    <mergeCell ref="A41:D41"/>
    <mergeCell ref="A33:E33"/>
    <mergeCell ref="A18:E18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BreakPreview" zoomScale="60" zoomScalePageLayoutView="0" workbookViewId="0" topLeftCell="A1">
      <selection activeCell="G11" sqref="G11"/>
    </sheetView>
  </sheetViews>
  <sheetFormatPr defaultColWidth="9.140625" defaultRowHeight="12.75"/>
  <cols>
    <col min="1" max="1" width="28.140625" style="0" customWidth="1"/>
    <col min="2" max="2" width="12.8515625" style="0" customWidth="1"/>
    <col min="3" max="3" width="12.140625" style="0" customWidth="1"/>
    <col min="4" max="4" width="12.28125" style="0" customWidth="1"/>
    <col min="5" max="5" width="13.421875" style="0" customWidth="1"/>
    <col min="6" max="6" width="12.00390625" style="0" customWidth="1"/>
    <col min="10" max="10" width="13.57421875" style="0" customWidth="1"/>
    <col min="11" max="12" width="14.00390625" style="0" customWidth="1"/>
    <col min="13" max="13" width="28.28125" style="0" customWidth="1"/>
  </cols>
  <sheetData>
    <row r="1" spans="1:6" ht="40.5" customHeight="1">
      <c r="A1" s="62" t="s">
        <v>73</v>
      </c>
      <c r="B1" s="62"/>
      <c r="C1" s="62"/>
      <c r="D1" s="62"/>
      <c r="E1" s="62"/>
      <c r="F1" s="62"/>
    </row>
    <row r="3" spans="1:16" s="10" customFormat="1" ht="70.5" customHeight="1">
      <c r="A3" s="90" t="s">
        <v>60</v>
      </c>
      <c r="B3" s="90" t="s">
        <v>25</v>
      </c>
      <c r="C3" s="90"/>
      <c r="D3" s="90"/>
      <c r="E3" s="91" t="s">
        <v>26</v>
      </c>
      <c r="F3" s="92"/>
      <c r="G3" s="92"/>
      <c r="H3" s="92"/>
      <c r="I3" s="92"/>
      <c r="J3" s="92"/>
      <c r="K3" s="92"/>
      <c r="L3" s="93"/>
      <c r="M3" s="90" t="s">
        <v>27</v>
      </c>
      <c r="N3" s="86" t="s">
        <v>28</v>
      </c>
      <c r="O3" s="86" t="s">
        <v>29</v>
      </c>
      <c r="P3" s="88" t="s">
        <v>56</v>
      </c>
    </row>
    <row r="4" spans="1:16" s="10" customFormat="1" ht="16.5" customHeight="1">
      <c r="A4" s="90"/>
      <c r="B4" s="9" t="s">
        <v>30</v>
      </c>
      <c r="C4" s="9" t="s">
        <v>31</v>
      </c>
      <c r="D4" s="9" t="s">
        <v>32</v>
      </c>
      <c r="E4" s="9" t="s">
        <v>33</v>
      </c>
      <c r="F4" s="9" t="s">
        <v>34</v>
      </c>
      <c r="G4" s="9" t="s">
        <v>35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91</v>
      </c>
      <c r="M4" s="90"/>
      <c r="N4" s="87"/>
      <c r="O4" s="87"/>
      <c r="P4" s="89"/>
    </row>
    <row r="5" spans="1:16" s="10" customFormat="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/>
      <c r="M5" s="12" t="s">
        <v>40</v>
      </c>
      <c r="N5" s="11"/>
      <c r="O5" s="11"/>
      <c r="P5" s="11"/>
    </row>
    <row r="6" spans="1:16" ht="86.25" customHeight="1">
      <c r="A6" s="36" t="s">
        <v>71</v>
      </c>
      <c r="B6" s="61">
        <f>прямые!E11</f>
        <v>11469981</v>
      </c>
      <c r="C6" s="32">
        <f>прямые!E17</f>
        <v>470000</v>
      </c>
      <c r="D6" s="32">
        <f>прямые!E25</f>
        <v>462000</v>
      </c>
      <c r="E6" s="32">
        <f>ОХН!E11</f>
        <v>15521760</v>
      </c>
      <c r="F6" s="32">
        <f>ОХН!E17</f>
        <v>838360</v>
      </c>
      <c r="G6" s="32">
        <f>ОХН!E20</f>
        <v>27040</v>
      </c>
      <c r="H6" s="32">
        <f>ОХН!E24</f>
        <v>96320</v>
      </c>
      <c r="I6" s="32">
        <f>ОХН!E27</f>
        <v>20000</v>
      </c>
      <c r="J6" s="32">
        <f>ОХН!E32</f>
        <v>21185019</v>
      </c>
      <c r="K6" s="32">
        <f>ОХН!E38</f>
        <v>980280</v>
      </c>
      <c r="L6" s="32">
        <f>ОХН!E41</f>
        <v>106000</v>
      </c>
      <c r="M6" s="61">
        <f>B6+C6+D6+E6+F6+G6+H6+I6+J6+K6+L6</f>
        <v>51176760</v>
      </c>
      <c r="N6" s="1"/>
      <c r="O6" s="1"/>
      <c r="P6" s="1"/>
    </row>
    <row r="10" spans="1:4" s="40" customFormat="1" ht="14.25" customHeight="1">
      <c r="A10" s="40" t="s">
        <v>92</v>
      </c>
      <c r="D10" s="40" t="s">
        <v>95</v>
      </c>
    </row>
    <row r="11" s="40" customFormat="1" ht="12.75"/>
    <row r="12" s="40" customFormat="1" ht="12.75"/>
    <row r="13" s="40" customFormat="1" ht="12.75"/>
    <row r="14" s="40" customFormat="1" ht="12.75"/>
    <row r="15" spans="1:4" s="40" customFormat="1" ht="12.75">
      <c r="A15" s="40" t="s">
        <v>93</v>
      </c>
      <c r="D15" s="40" t="s">
        <v>94</v>
      </c>
    </row>
  </sheetData>
  <sheetProtection/>
  <mergeCells count="8">
    <mergeCell ref="A1:F1"/>
    <mergeCell ref="N3:N4"/>
    <mergeCell ref="O3:O4"/>
    <mergeCell ref="P3:P4"/>
    <mergeCell ref="A3:A4"/>
    <mergeCell ref="B3:D3"/>
    <mergeCell ref="M3:M4"/>
    <mergeCell ref="E3:L3"/>
  </mergeCells>
  <printOptions/>
  <pageMargins left="0.75" right="0.75" top="0.5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</cp:lastModifiedBy>
  <cp:lastPrinted>2019-12-25T05:36:18Z</cp:lastPrinted>
  <dcterms:created xsi:type="dcterms:W3CDTF">1996-10-08T23:32:33Z</dcterms:created>
  <dcterms:modified xsi:type="dcterms:W3CDTF">2020-12-29T10:03:18Z</dcterms:modified>
  <cp:category/>
  <cp:version/>
  <cp:contentType/>
  <cp:contentStatus/>
</cp:coreProperties>
</file>