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1'!$A$1:$H$96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E11" i="1"/>
  <c r="F15" i="1"/>
  <c r="G15" i="1"/>
  <c r="E15" i="1"/>
  <c r="F27" i="1" l="1"/>
  <c r="G27" i="1"/>
  <c r="F30" i="1"/>
  <c r="E30" i="1"/>
  <c r="F38" i="1"/>
  <c r="G38" i="1"/>
  <c r="E38" i="1"/>
  <c r="E27" i="1"/>
  <c r="E54" i="1" l="1"/>
  <c r="E14" i="2"/>
  <c r="E28" i="1"/>
  <c r="E20" i="1"/>
  <c r="E9" i="1" s="1"/>
  <c r="E12" i="1"/>
  <c r="E21" i="2" l="1"/>
  <c r="E16" i="2"/>
  <c r="J9" i="1" l="1"/>
  <c r="K9" i="1"/>
  <c r="I9" i="1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89" i="1" l="1"/>
  <c r="G89" i="1"/>
  <c r="E89" i="1"/>
  <c r="E11" i="2" l="1"/>
  <c r="E23" i="2"/>
  <c r="F26" i="1"/>
  <c r="J25" i="1" s="1"/>
  <c r="G26" i="1"/>
  <c r="E26" i="1"/>
  <c r="I25" i="1" s="1"/>
  <c r="F10" i="1"/>
  <c r="G10" i="1"/>
  <c r="E10" i="1"/>
  <c r="F46" i="1"/>
  <c r="G46" i="1"/>
  <c r="E46" i="1"/>
  <c r="E6" i="2" l="1"/>
  <c r="E26" i="2" s="1"/>
  <c r="K25" i="1"/>
  <c r="E13" i="2"/>
  <c r="F20" i="1"/>
  <c r="G20" i="1"/>
  <c r="F13" i="1"/>
  <c r="G13" i="1"/>
  <c r="E13" i="1"/>
  <c r="F44" i="1"/>
  <c r="F43" i="1" s="1"/>
  <c r="G44" i="1"/>
  <c r="G43" i="1" s="1"/>
  <c r="E44" i="1"/>
  <c r="E43" i="1" s="1"/>
  <c r="F54" i="1"/>
  <c r="F53" i="1" s="1"/>
  <c r="F10" i="2" s="1"/>
  <c r="G54" i="1"/>
  <c r="G53" i="1" s="1"/>
  <c r="G10" i="2" s="1"/>
  <c r="E53" i="1"/>
  <c r="E10" i="2" l="1"/>
  <c r="G9" i="1"/>
  <c r="F9" i="1"/>
  <c r="F29" i="1"/>
  <c r="F25" i="1" s="1"/>
  <c r="G30" i="1"/>
  <c r="G29" i="1" s="1"/>
  <c r="G25" i="1" s="1"/>
  <c r="E29" i="1"/>
  <c r="E25" i="1" s="1"/>
</calcChain>
</file>

<file path=xl/sharedStrings.xml><?xml version="1.0" encoding="utf-8"?>
<sst xmlns="http://schemas.openxmlformats.org/spreadsheetml/2006/main" count="363" uniqueCount="213">
  <si>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</si>
  <si>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</si>
  <si>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</si>
  <si>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</si>
  <si>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</si>
  <si>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</si>
  <si>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</si>
  <si>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</si>
  <si>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</si>
  <si>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</si>
  <si>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</si>
  <si>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</si>
  <si>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</si>
  <si>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</si>
  <si>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</si>
  <si>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</si>
  <si>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</si>
  <si>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</si>
  <si>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</si>
  <si>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</si>
  <si>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</si>
  <si>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</si>
  <si>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</si>
  <si>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</si>
  <si>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</si>
  <si>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</si>
  <si>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</si>
  <si>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</si>
  <si>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</si>
  <si>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</si>
  <si>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</si>
  <si>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</si>
  <si>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</si>
  <si>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</si>
  <si>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</si>
  <si>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</si>
  <si>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</si>
  <si>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</si>
  <si>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</si>
  <si>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</si>
  <si>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</si>
  <si>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</si>
  <si>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</si>
  <si>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</si>
  <si>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</si>
  <si>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</si>
  <si>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</si>
  <si>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</si>
  <si>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</si>
  <si>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</si>
  <si>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</si>
  <si>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</si>
  <si>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</si>
  <si>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</si>
  <si>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</si>
  <si>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</si>
  <si>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</si>
  <si>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</si>
  <si>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</si>
  <si>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</si>
  <si>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</si>
  <si>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</si>
  <si>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</si>
  <si>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</si>
  <si>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</si>
  <si>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</si>
  <si>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</si>
  <si>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</si>
  <si>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</si>
  <si>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</si>
  <si>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</si>
  <si>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</si>
  <si>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</si>
  <si>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</si>
  <si>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</si>
  <si>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</si>
  <si>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</si>
  <si>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</si>
  <si>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</si>
  <si>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</si>
  <si>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</si>
  <si>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</si>
  <si>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</si>
  <si>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</si>
  <si>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</si>
  <si>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</si>
  <si>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</si>
  <si>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</si>
  <si>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</si>
  <si>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</si>
  <si>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</si>
  <si>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</si>
  <si>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</si>
  <si>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</si>
  <si>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</si>
  <si>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</si>
  <si>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</si>
  <si>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</si>
  <si>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</si>
  <si>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</si>
  <si>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</si>
  <si>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</si>
  <si>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</si>
  <si>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</si>
  <si>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</si>
  <si>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</si>
  <si>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</si>
  <si>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</si>
  <si>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</si>
  <si>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</si>
  <si>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</si>
  <si>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</si>
  <si>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</si>
  <si>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</si>
  <si>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</si>
  <si>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</si>
  <si>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</si>
  <si>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</si>
  <si>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</si>
  <si>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</si>
  <si>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</si>
  <si>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</si>
  <si>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</si>
  <si>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</si>
  <si>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</si>
  <si>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</si>
  <si>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</si>
  <si>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</si>
  <si>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</si>
  <si>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</si>
  <si>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</si>
  <si>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</si>
  <si>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</si>
  <si>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</si>
  <si>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</si>
  <si>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</si>
  <si>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</si>
  <si>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</si>
  <si>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</si>
  <si>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</si>
  <si>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</si>
  <si>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</si>
  <si>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</si>
  <si>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</si>
  <si>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</si>
  <si>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</si>
  <si>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</si>
  <si>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</si>
  <si>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</si>
  <si>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</si>
  <si>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</si>
  <si>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</si>
  <si>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</si>
  <si>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</si>
  <si>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</si>
  <si>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</si>
  <si>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</si>
  <si>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</si>
  <si>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</si>
  <si>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</si>
  <si>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</si>
  <si>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</si>
  <si>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</si>
  <si>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</si>
  <si>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</si>
  <si>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</si>
  <si>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</si>
  <si>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</si>
  <si>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</si>
  <si>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</si>
  <si>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</si>
  <si>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</si>
  <si>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</si>
  <si>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</si>
  <si>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</si>
  <si>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</si>
  <si>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</si>
  <si>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</si>
  <si>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</si>
  <si>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</si>
  <si>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</si>
  <si>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</si>
  <si>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</si>
  <si>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</si>
  <si>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</si>
  <si>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</si>
  <si>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</si>
  <si>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</si>
  <si>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</si>
  <si>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</si>
  <si>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</si>
  <si>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</si>
  <si>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</si>
  <si>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</si>
  <si>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</si>
  <si>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</si>
  <si>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</si>
  <si>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</si>
  <si>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</si>
  <si>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</si>
  <si>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</si>
  <si>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</si>
  <si>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</si>
  <si>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</si>
  <si>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</si>
  <si>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</si>
  <si>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</si>
  <si>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</si>
  <si>
    <t>Прочие безвозмездные поступления (16703004111220002003)</t>
  </si>
  <si>
    <t>16711020411122000</t>
  </si>
  <si>
    <t>июля</t>
  </si>
  <si>
    <t>23</t>
  </si>
  <si>
    <t>23.07.2020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</si>
</sst>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top"/>
    </xf>
    <xf numFmtId="49" fontId="8" fillId="0" borderId="0" xfId="0" applyNumberFormat="1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12" fillId="0" borderId="0" xfId="0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/>
    <xf numFmtId="2" fontId="6" fillId="0" borderId="0" xfId="0" applyNumberFormat="1" applyFont="1"/>
    <xf numFmtId="2" fontId="0" fillId="0" borderId="1" xfId="0" applyNumberFormat="1" applyBorder="1"/>
    <xf numFmtId="0" fontId="2" fillId="2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" wrapText="1"/>
    </xf>
    <xf numFmtId="49" fontId="8" fillId="0" borderId="3" xfId="0" applyNumberFormat="1" applyFont="1" applyBorder="1" applyAlignment="1" applyProtection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vertical="top"/>
    </xf>
    <xf numFmtId="49" fontId="9" fillId="0" borderId="7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49" fontId="8" fillId="0" borderId="7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7" xfId="0" applyNumberFormat="1" applyFont="1" applyBorder="1" applyAlignment="1" applyProtection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abSelected="1" workbookViewId="0">
      <selection activeCell="FA7" sqref="FA7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91" t="s">
        <v>67</v>
      </c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4" t="s">
        <v>68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5" t="s">
        <v>69</v>
      </c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"/>
      <c r="DS5" s="11"/>
      <c r="DT5" s="116" t="s">
        <v>70</v>
      </c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7" t="s">
        <v>71</v>
      </c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"/>
      <c r="DS6" s="11"/>
      <c r="DT6" s="117" t="s">
        <v>72</v>
      </c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118" t="s">
        <v>211</v>
      </c>
      <c r="DH7" s="118"/>
      <c r="DI7" s="118"/>
      <c r="DJ7" s="118"/>
      <c r="DK7" s="11" t="s">
        <v>73</v>
      </c>
      <c r="DL7" s="11"/>
      <c r="DM7" s="11"/>
      <c r="DN7" s="118" t="s">
        <v>210</v>
      </c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9">
        <v>20</v>
      </c>
      <c r="EG7" s="119"/>
      <c r="EH7" s="119"/>
      <c r="EI7" s="119"/>
      <c r="EJ7" s="120" t="s">
        <v>101</v>
      </c>
      <c r="EK7" s="120"/>
      <c r="EL7" s="120"/>
      <c r="EM7" s="120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13" t="s">
        <v>75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</row>
    <row r="10" spans="1:153" ht="18.75" x14ac:dyDescent="0.3">
      <c r="A10" s="113" t="s">
        <v>99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07" t="s">
        <v>76</v>
      </c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101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90" t="s">
        <v>100</v>
      </c>
      <c r="BE14" s="90"/>
      <c r="BF14" s="90"/>
      <c r="BG14" s="90"/>
      <c r="BH14" s="108" t="s">
        <v>211</v>
      </c>
      <c r="BI14" s="108"/>
      <c r="BJ14" s="108"/>
      <c r="BK14" s="108"/>
      <c r="BL14" s="16" t="s">
        <v>73</v>
      </c>
      <c r="BM14" s="16"/>
      <c r="BN14" s="16"/>
      <c r="BO14" s="108" t="s">
        <v>210</v>
      </c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6"/>
      <c r="CH14" s="109">
        <v>2020</v>
      </c>
      <c r="CI14" s="109"/>
      <c r="CJ14" s="109"/>
      <c r="CK14" s="109"/>
      <c r="CL14" s="109"/>
      <c r="CM14" s="109"/>
      <c r="CN14" s="109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10" t="s">
        <v>212</v>
      </c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2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101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3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01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3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99" t="s">
        <v>80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101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3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04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6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11"/>
      <c r="DR19" s="14"/>
      <c r="DS19" s="14"/>
      <c r="DT19" s="11"/>
      <c r="DU19" s="11"/>
      <c r="DV19" s="91" t="s">
        <v>102</v>
      </c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11"/>
      <c r="EH19" s="101" t="s">
        <v>104</v>
      </c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3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91" t="s">
        <v>103</v>
      </c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11"/>
      <c r="EH20" s="92" t="s">
        <v>105</v>
      </c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4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95" t="s">
        <v>86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96" t="s">
        <v>88</v>
      </c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96" t="s">
        <v>91</v>
      </c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8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99" t="s">
        <v>93</v>
      </c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00" t="s">
        <v>96</v>
      </c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topLeftCell="A46" zoomScaleNormal="100" zoomScaleSheetLayoutView="100" workbookViewId="0">
      <selection activeCell="H83" sqref="H83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24" t="s">
        <v>0</v>
      </c>
      <c r="B3" s="124" t="s">
        <v>1</v>
      </c>
      <c r="C3" s="124" t="s">
        <v>12</v>
      </c>
      <c r="D3" s="124" t="s">
        <v>13</v>
      </c>
      <c r="E3" s="121" t="s">
        <v>2</v>
      </c>
      <c r="F3" s="122"/>
      <c r="G3" s="122"/>
      <c r="H3" s="123"/>
    </row>
    <row r="4" spans="1:11" ht="62.25" customHeight="1" x14ac:dyDescent="0.25">
      <c r="A4" s="125"/>
      <c r="B4" s="125"/>
      <c r="C4" s="125"/>
      <c r="D4" s="125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195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49394730.549999997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49394730.549999997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45769000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3000000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130992.5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152</v>
      </c>
      <c r="B14" s="52">
        <v>1110</v>
      </c>
      <c r="C14" s="53" t="s">
        <v>148</v>
      </c>
      <c r="D14" s="53" t="s">
        <v>142</v>
      </c>
      <c r="E14" s="52">
        <v>130992.5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48538007.5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68" t="s">
        <v>174</v>
      </c>
      <c r="B16" s="69">
        <v>1210</v>
      </c>
      <c r="C16" s="69" t="s">
        <v>123</v>
      </c>
      <c r="D16" s="70" t="s">
        <v>143</v>
      </c>
      <c r="E16" s="69">
        <v>36726300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174</v>
      </c>
      <c r="B17" s="69"/>
      <c r="C17" s="69" t="s">
        <v>124</v>
      </c>
      <c r="D17" s="70" t="s">
        <v>143</v>
      </c>
      <c r="E17" s="69">
        <v>9042700</v>
      </c>
      <c r="F17" s="69">
        <v>9042700</v>
      </c>
      <c r="G17" s="69">
        <v>9042700</v>
      </c>
      <c r="H17" s="69"/>
      <c r="J17" s="71" t="s">
        <v>199</v>
      </c>
    </row>
    <row r="18" spans="1:11" s="54" customFormat="1" ht="100.5" customHeight="1" x14ac:dyDescent="0.25">
      <c r="A18" s="88" t="s">
        <v>206</v>
      </c>
      <c r="B18" s="52"/>
      <c r="C18" s="53" t="s">
        <v>149</v>
      </c>
      <c r="D18" s="53" t="s">
        <v>143</v>
      </c>
      <c r="E18" s="52">
        <v>2638807.5</v>
      </c>
      <c r="F18" s="52">
        <v>2638807.5</v>
      </c>
      <c r="G18" s="52">
        <v>2638807.5</v>
      </c>
      <c r="H18" s="52"/>
      <c r="J18" s="54" t="s">
        <v>200</v>
      </c>
    </row>
    <row r="19" spans="1:11" s="54" customFormat="1" ht="100.5" customHeight="1" x14ac:dyDescent="0.25">
      <c r="A19" s="88" t="s">
        <v>207</v>
      </c>
      <c r="B19" s="52"/>
      <c r="C19" s="53" t="s">
        <v>149</v>
      </c>
      <c r="D19" s="53" t="s">
        <v>143</v>
      </c>
      <c r="E19" s="52">
        <v>130200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151</v>
      </c>
      <c r="B20" s="36">
        <v>1500</v>
      </c>
      <c r="C20" s="36">
        <v>180</v>
      </c>
      <c r="D20" s="40"/>
      <c r="E20" s="36">
        <f>E22+E23+E24</f>
        <v>725730.55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201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153</v>
      </c>
      <c r="B22" s="52"/>
      <c r="C22" s="53" t="s">
        <v>147</v>
      </c>
      <c r="D22" s="53" t="s">
        <v>150</v>
      </c>
      <c r="E22" s="52">
        <v>100000</v>
      </c>
      <c r="F22" s="52">
        <v>100000</v>
      </c>
      <c r="G22" s="52">
        <v>100000</v>
      </c>
      <c r="H22" s="52"/>
    </row>
    <row r="23" spans="1:11" s="50" customFormat="1" ht="30" x14ac:dyDescent="0.25">
      <c r="A23" s="47" t="s">
        <v>198</v>
      </c>
      <c r="B23" s="48"/>
      <c r="C23" s="49" t="s">
        <v>123</v>
      </c>
      <c r="D23" s="49" t="s">
        <v>197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81" t="s">
        <v>208</v>
      </c>
      <c r="B24" s="48"/>
      <c r="C24" s="49" t="s">
        <v>209</v>
      </c>
      <c r="D24" s="49" t="s">
        <v>197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E29+E43+E53</f>
        <v>49428483.840000004</v>
      </c>
      <c r="F25" s="4">
        <f t="shared" ref="F25:G25" si="7">F29+F43+F53</f>
        <v>48739000</v>
      </c>
      <c r="G25" s="4">
        <f t="shared" si="7"/>
        <v>48739000</v>
      </c>
      <c r="H25" s="4"/>
      <c r="I25" s="79">
        <f>E26+E27+E28</f>
        <v>49428483.839999996</v>
      </c>
      <c r="J25" s="78">
        <f t="shared" ref="J25:K25" si="8">F26+F27+F28</f>
        <v>48739000</v>
      </c>
      <c r="K25" s="78">
        <f t="shared" si="8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62">
        <f>E31+E32+E35+E36+E39+E40+E47+E49+E51+E56+E59+E61+E64+E67+E73+E77+E79+E83</f>
        <v>45769000</v>
      </c>
      <c r="F26" s="62">
        <f t="shared" ref="F26:G26" si="9">F31+F32+F35+F36+F39+F40+F47+F49+F51+F56+F59+F61+F64+F67+F73+F77+F79+F83</f>
        <v>45769000</v>
      </c>
      <c r="G26" s="62">
        <f t="shared" si="9"/>
        <v>45769000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2">
        <f>E33+E37+E41+E45+E50+E52+E62+E65+E68+E70+E74+E76+E78+E80+E82+E84+E85+E87+E34+E42</f>
        <v>3033753.29</v>
      </c>
      <c r="F27" s="82">
        <f t="shared" ref="F27:G27" si="10">F33+F37+F41+F45+F50+F52+F62+F65+F68+F70+F74+F76+F78+F80+F82+F84+F85+F87+F34+F42</f>
        <v>2970000</v>
      </c>
      <c r="G27" s="82">
        <f t="shared" si="10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3">
        <f>E58+E63+E66+E86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E30+E38</f>
        <v>32255636</v>
      </c>
      <c r="F29" s="3">
        <f t="shared" ref="F29:G29" si="11">F30+F38</f>
        <v>32255636</v>
      </c>
      <c r="G29" s="3">
        <f t="shared" si="11"/>
        <v>32255636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24777510</v>
      </c>
      <c r="F30" s="36">
        <f>SUM(F31:F37)</f>
        <v>24777510</v>
      </c>
      <c r="G30" s="36">
        <f t="shared" ref="G30" si="12">SUM(G31:G37)</f>
        <v>24777510</v>
      </c>
      <c r="H30" s="36" t="s">
        <v>8</v>
      </c>
    </row>
    <row r="31" spans="1:11" s="71" customFormat="1" ht="30" x14ac:dyDescent="0.25">
      <c r="A31" s="68" t="s">
        <v>175</v>
      </c>
      <c r="B31" s="69"/>
      <c r="C31" s="69" t="s">
        <v>123</v>
      </c>
      <c r="D31" s="70">
        <v>211</v>
      </c>
      <c r="E31" s="72">
        <v>16843710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87" t="s">
        <v>175</v>
      </c>
      <c r="B32" s="69"/>
      <c r="C32" s="69" t="s">
        <v>124</v>
      </c>
      <c r="D32" s="70">
        <v>211</v>
      </c>
      <c r="E32" s="72">
        <v>6926000</v>
      </c>
      <c r="F32" s="72">
        <v>6926000</v>
      </c>
      <c r="G32" s="72">
        <v>6926000</v>
      </c>
      <c r="H32" s="69"/>
    </row>
    <row r="33" spans="1:8" s="54" customFormat="1" ht="30" x14ac:dyDescent="0.25">
      <c r="A33" s="51" t="s">
        <v>154</v>
      </c>
      <c r="B33" s="52"/>
      <c r="C33" s="52" t="s">
        <v>123</v>
      </c>
      <c r="D33" s="53">
        <v>211</v>
      </c>
      <c r="E33" s="76">
        <v>627800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154</v>
      </c>
      <c r="B34" s="52"/>
      <c r="C34" s="52" t="s">
        <v>124</v>
      </c>
      <c r="D34" s="53" t="s">
        <v>205</v>
      </c>
      <c r="E34" s="76">
        <v>100000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176</v>
      </c>
      <c r="B35" s="69"/>
      <c r="C35" s="69" t="s">
        <v>123</v>
      </c>
      <c r="D35" s="70">
        <v>266</v>
      </c>
      <c r="E35" s="72">
        <v>238000</v>
      </c>
      <c r="F35" s="69">
        <v>238000</v>
      </c>
      <c r="G35" s="69">
        <v>238000</v>
      </c>
      <c r="H35" s="69"/>
    </row>
    <row r="36" spans="1:8" s="71" customFormat="1" ht="45" x14ac:dyDescent="0.25">
      <c r="A36" s="87" t="s">
        <v>176</v>
      </c>
      <c r="B36" s="69"/>
      <c r="C36" s="69" t="s">
        <v>124</v>
      </c>
      <c r="D36" s="70">
        <v>266</v>
      </c>
      <c r="E36" s="72">
        <v>22000</v>
      </c>
      <c r="F36" s="72">
        <v>22000</v>
      </c>
      <c r="G36" s="72">
        <v>22000</v>
      </c>
      <c r="H36" s="69"/>
    </row>
    <row r="37" spans="1:8" s="54" customFormat="1" ht="45" x14ac:dyDescent="0.25">
      <c r="A37" s="51" t="s">
        <v>155</v>
      </c>
      <c r="B37" s="52"/>
      <c r="C37" s="52" t="s">
        <v>123</v>
      </c>
      <c r="D37" s="53">
        <v>266</v>
      </c>
      <c r="E37" s="76">
        <v>20000</v>
      </c>
      <c r="F37" s="52">
        <v>20000</v>
      </c>
      <c r="G37" s="52">
        <v>20000</v>
      </c>
      <c r="H37" s="52"/>
    </row>
    <row r="38" spans="1:8" s="37" customFormat="1" ht="75" x14ac:dyDescent="0.25">
      <c r="A38" s="35" t="s">
        <v>21</v>
      </c>
      <c r="B38" s="36">
        <v>2140</v>
      </c>
      <c r="C38" s="36">
        <v>119</v>
      </c>
      <c r="D38" s="40"/>
      <c r="E38" s="45">
        <f>SUM(E39:E42)</f>
        <v>7478126</v>
      </c>
      <c r="F38" s="45">
        <f t="shared" ref="F38:G38" si="13">SUM(F39:F42)</f>
        <v>7478126</v>
      </c>
      <c r="G38" s="45">
        <f t="shared" si="13"/>
        <v>7478126</v>
      </c>
      <c r="H38" s="36" t="s">
        <v>8</v>
      </c>
    </row>
    <row r="39" spans="1:8" s="71" customFormat="1" ht="42.75" customHeight="1" x14ac:dyDescent="0.25">
      <c r="A39" s="68" t="s">
        <v>177</v>
      </c>
      <c r="B39" s="69">
        <v>2141</v>
      </c>
      <c r="C39" s="69" t="s">
        <v>123</v>
      </c>
      <c r="D39" s="70" t="s">
        <v>125</v>
      </c>
      <c r="E39" s="72">
        <v>5157590</v>
      </c>
      <c r="F39" s="69">
        <v>5157590</v>
      </c>
      <c r="G39" s="69">
        <v>5157590</v>
      </c>
      <c r="H39" s="69" t="s">
        <v>8</v>
      </c>
    </row>
    <row r="40" spans="1:8" s="71" customFormat="1" ht="33" customHeight="1" x14ac:dyDescent="0.25">
      <c r="A40" s="68" t="s">
        <v>177</v>
      </c>
      <c r="B40" s="69"/>
      <c r="C40" s="69" t="s">
        <v>124</v>
      </c>
      <c r="D40" s="70" t="s">
        <v>125</v>
      </c>
      <c r="E40" s="72">
        <v>2094700</v>
      </c>
      <c r="F40" s="69">
        <v>2094700</v>
      </c>
      <c r="G40" s="69">
        <v>2094700</v>
      </c>
      <c r="H40" s="69"/>
    </row>
    <row r="41" spans="1:8" s="54" customFormat="1" ht="33" customHeight="1" x14ac:dyDescent="0.25">
      <c r="A41" s="51" t="s">
        <v>156</v>
      </c>
      <c r="B41" s="52"/>
      <c r="C41" s="52" t="s">
        <v>123</v>
      </c>
      <c r="D41" s="53" t="s">
        <v>125</v>
      </c>
      <c r="E41" s="76">
        <v>195636</v>
      </c>
      <c r="F41" s="76">
        <v>195636</v>
      </c>
      <c r="G41" s="76">
        <v>195636</v>
      </c>
      <c r="H41" s="52"/>
    </row>
    <row r="42" spans="1:8" s="54" customFormat="1" ht="33" customHeight="1" x14ac:dyDescent="0.25">
      <c r="A42" s="51" t="s">
        <v>156</v>
      </c>
      <c r="B42" s="52"/>
      <c r="C42" s="52" t="s">
        <v>124</v>
      </c>
      <c r="D42" s="53" t="s">
        <v>125</v>
      </c>
      <c r="E42" s="76">
        <v>30200</v>
      </c>
      <c r="F42" s="76">
        <v>30200</v>
      </c>
      <c r="G42" s="76">
        <v>30200</v>
      </c>
      <c r="H42" s="52"/>
    </row>
    <row r="43" spans="1:8" ht="30" x14ac:dyDescent="0.25">
      <c r="A43" s="9" t="s">
        <v>106</v>
      </c>
      <c r="B43" s="3">
        <v>2300</v>
      </c>
      <c r="C43" s="3">
        <v>850</v>
      </c>
      <c r="D43" s="7"/>
      <c r="E43" s="41">
        <f>E44+E46</f>
        <v>153168</v>
      </c>
      <c r="F43" s="3">
        <f t="shared" ref="F43:G43" si="14">F44+F46</f>
        <v>153168</v>
      </c>
      <c r="G43" s="3">
        <f t="shared" si="14"/>
        <v>153168</v>
      </c>
      <c r="H43" s="3" t="s">
        <v>8</v>
      </c>
    </row>
    <row r="44" spans="1:8" ht="60.75" customHeight="1" x14ac:dyDescent="0.25">
      <c r="A44" s="42" t="s">
        <v>108</v>
      </c>
      <c r="B44" s="3">
        <v>2320</v>
      </c>
      <c r="C44" s="3">
        <v>852</v>
      </c>
      <c r="D44" s="7"/>
      <c r="E44" s="41">
        <f>E45</f>
        <v>12168</v>
      </c>
      <c r="F44" s="3">
        <f t="shared" ref="F44:G44" si="15">F45</f>
        <v>12168</v>
      </c>
      <c r="G44" s="3">
        <f t="shared" si="15"/>
        <v>12168</v>
      </c>
      <c r="H44" s="3" t="s">
        <v>8</v>
      </c>
    </row>
    <row r="45" spans="1:8" s="54" customFormat="1" ht="37.5" customHeight="1" x14ac:dyDescent="0.25">
      <c r="A45" s="51" t="s">
        <v>157</v>
      </c>
      <c r="B45" s="52"/>
      <c r="C45" s="52" t="s">
        <v>123</v>
      </c>
      <c r="D45" s="53" t="s">
        <v>126</v>
      </c>
      <c r="E45" s="76">
        <v>12168</v>
      </c>
      <c r="F45" s="52">
        <v>12168</v>
      </c>
      <c r="G45" s="52">
        <v>12168</v>
      </c>
      <c r="H45" s="52"/>
    </row>
    <row r="46" spans="1:8" ht="45" x14ac:dyDescent="0.25">
      <c r="A46" s="42" t="s">
        <v>107</v>
      </c>
      <c r="B46" s="3">
        <v>2330</v>
      </c>
      <c r="C46" s="3">
        <v>853</v>
      </c>
      <c r="D46" s="7"/>
      <c r="E46" s="41">
        <f>E47+E48+E49+E50+E51+E52</f>
        <v>141000</v>
      </c>
      <c r="F46" s="41">
        <f t="shared" ref="F46:G46" si="16">F47+F48+F49+F50+F51+F52</f>
        <v>141000</v>
      </c>
      <c r="G46" s="41">
        <f t="shared" si="16"/>
        <v>141000</v>
      </c>
      <c r="H46" s="3" t="s">
        <v>8</v>
      </c>
    </row>
    <row r="47" spans="1:8" s="71" customFormat="1" ht="30" x14ac:dyDescent="0.25">
      <c r="A47" s="68" t="s">
        <v>178</v>
      </c>
      <c r="B47" s="69"/>
      <c r="C47" s="69" t="s">
        <v>123</v>
      </c>
      <c r="D47" s="70" t="s">
        <v>126</v>
      </c>
      <c r="E47" s="72">
        <v>6000</v>
      </c>
      <c r="F47" s="69">
        <v>6000</v>
      </c>
      <c r="G47" s="69">
        <v>6000</v>
      </c>
      <c r="H47" s="69"/>
    </row>
    <row r="48" spans="1:8" s="54" customFormat="1" ht="30" x14ac:dyDescent="0.25">
      <c r="A48" s="51" t="s">
        <v>157</v>
      </c>
      <c r="B48" s="52"/>
      <c r="C48" s="52" t="s">
        <v>123</v>
      </c>
      <c r="D48" s="53" t="s">
        <v>126</v>
      </c>
      <c r="E48" s="76"/>
      <c r="F48" s="52"/>
      <c r="G48" s="52"/>
      <c r="H48" s="52"/>
    </row>
    <row r="49" spans="1:8" s="71" customFormat="1" ht="78.75" x14ac:dyDescent="0.25">
      <c r="A49" s="73" t="s">
        <v>179</v>
      </c>
      <c r="B49" s="74"/>
      <c r="C49" s="69" t="s">
        <v>123</v>
      </c>
      <c r="D49" s="69">
        <v>292</v>
      </c>
      <c r="E49" s="72">
        <v>115000</v>
      </c>
      <c r="F49" s="69">
        <v>115000</v>
      </c>
      <c r="G49" s="69">
        <v>115000</v>
      </c>
      <c r="H49" s="69"/>
    </row>
    <row r="50" spans="1:8" s="54" customFormat="1" ht="78.75" x14ac:dyDescent="0.25">
      <c r="A50" s="77" t="s">
        <v>158</v>
      </c>
      <c r="B50" s="55"/>
      <c r="C50" s="52" t="s">
        <v>123</v>
      </c>
      <c r="D50" s="52">
        <v>292</v>
      </c>
      <c r="E50" s="76" t="s">
        <v>145</v>
      </c>
      <c r="F50" s="52" t="s">
        <v>145</v>
      </c>
      <c r="G50" s="52" t="s">
        <v>145</v>
      </c>
      <c r="H50" s="52"/>
    </row>
    <row r="51" spans="1:8" s="71" customFormat="1" ht="78.75" x14ac:dyDescent="0.25">
      <c r="A51" s="73" t="s">
        <v>180</v>
      </c>
      <c r="B51" s="74"/>
      <c r="C51" s="69" t="s">
        <v>123</v>
      </c>
      <c r="D51" s="69">
        <v>293</v>
      </c>
      <c r="E51" s="72" t="s">
        <v>144</v>
      </c>
      <c r="F51" s="69" t="s">
        <v>144</v>
      </c>
      <c r="G51" s="69" t="s">
        <v>144</v>
      </c>
      <c r="H51" s="69"/>
    </row>
    <row r="52" spans="1:8" s="54" customFormat="1" ht="78.75" x14ac:dyDescent="0.25">
      <c r="A52" s="77" t="s">
        <v>159</v>
      </c>
      <c r="B52" s="55"/>
      <c r="C52" s="52" t="s">
        <v>123</v>
      </c>
      <c r="D52" s="52">
        <v>293</v>
      </c>
      <c r="E52" s="76" t="s">
        <v>145</v>
      </c>
      <c r="F52" s="52" t="s">
        <v>145</v>
      </c>
      <c r="G52" s="52" t="s">
        <v>145</v>
      </c>
      <c r="H52" s="52"/>
    </row>
    <row r="53" spans="1:8" ht="30" x14ac:dyDescent="0.25">
      <c r="A53" s="9" t="s">
        <v>109</v>
      </c>
      <c r="B53" s="3">
        <v>2600</v>
      </c>
      <c r="C53" s="3" t="s">
        <v>8</v>
      </c>
      <c r="D53" s="7"/>
      <c r="E53" s="41">
        <f>E54</f>
        <v>17019679.84</v>
      </c>
      <c r="F53" s="3">
        <f t="shared" ref="F53:G53" si="17">F54</f>
        <v>16330196</v>
      </c>
      <c r="G53" s="3">
        <f t="shared" si="17"/>
        <v>16330196</v>
      </c>
      <c r="H53" s="3"/>
    </row>
    <row r="54" spans="1:8" ht="30" x14ac:dyDescent="0.25">
      <c r="A54" s="42" t="s">
        <v>110</v>
      </c>
      <c r="B54" s="3">
        <v>2640</v>
      </c>
      <c r="C54" s="3">
        <v>244</v>
      </c>
      <c r="D54" s="7"/>
      <c r="E54" s="41">
        <f>SUM(E56:E88)</f>
        <v>17019679.84</v>
      </c>
      <c r="F54" s="3">
        <f t="shared" ref="F54:G54" si="18">SUM(F56:F88)</f>
        <v>16330196</v>
      </c>
      <c r="G54" s="3">
        <f t="shared" si="18"/>
        <v>16330196</v>
      </c>
      <c r="H54" s="3"/>
    </row>
    <row r="55" spans="1:8" x14ac:dyDescent="0.25">
      <c r="A55" s="42" t="s">
        <v>111</v>
      </c>
      <c r="B55" s="3"/>
      <c r="C55" s="3"/>
      <c r="D55" s="7"/>
      <c r="E55" s="41"/>
      <c r="F55" s="3"/>
      <c r="G55" s="3"/>
      <c r="H55" s="3"/>
    </row>
    <row r="56" spans="1:8" s="71" customFormat="1" ht="17.25" customHeight="1" x14ac:dyDescent="0.25">
      <c r="A56" s="68" t="s">
        <v>181</v>
      </c>
      <c r="B56" s="69"/>
      <c r="C56" s="69" t="s">
        <v>123</v>
      </c>
      <c r="D56" s="70" t="s">
        <v>127</v>
      </c>
      <c r="E56" s="72">
        <v>60320</v>
      </c>
      <c r="F56" s="69">
        <v>60320</v>
      </c>
      <c r="G56" s="69">
        <v>60320</v>
      </c>
      <c r="H56" s="69"/>
    </row>
    <row r="57" spans="1:8" s="54" customFormat="1" x14ac:dyDescent="0.25">
      <c r="A57" s="51" t="s">
        <v>160</v>
      </c>
      <c r="B57" s="52"/>
      <c r="C57" s="52" t="s">
        <v>123</v>
      </c>
      <c r="D57" s="53" t="s">
        <v>127</v>
      </c>
      <c r="E57" s="76"/>
      <c r="F57" s="52"/>
      <c r="G57" s="52"/>
      <c r="H57" s="52"/>
    </row>
    <row r="58" spans="1:8" s="54" customFormat="1" x14ac:dyDescent="0.25">
      <c r="A58" s="47" t="s">
        <v>202</v>
      </c>
      <c r="B58" s="48"/>
      <c r="C58" s="48" t="s">
        <v>123</v>
      </c>
      <c r="D58" s="49" t="s">
        <v>127</v>
      </c>
      <c r="E58" s="75">
        <v>3862.48</v>
      </c>
      <c r="F58" s="48"/>
      <c r="G58" s="48"/>
      <c r="H58" s="48"/>
    </row>
    <row r="59" spans="1:8" s="71" customFormat="1" ht="30" x14ac:dyDescent="0.25">
      <c r="A59" s="68" t="s">
        <v>182</v>
      </c>
      <c r="B59" s="69"/>
      <c r="C59" s="69" t="s">
        <v>123</v>
      </c>
      <c r="D59" s="70" t="s">
        <v>128</v>
      </c>
      <c r="E59" s="72">
        <v>20000</v>
      </c>
      <c r="F59" s="69">
        <v>20000</v>
      </c>
      <c r="G59" s="69">
        <v>20000</v>
      </c>
      <c r="H59" s="69"/>
    </row>
    <row r="60" spans="1:8" s="54" customFormat="1" ht="30" x14ac:dyDescent="0.25">
      <c r="A60" s="51" t="s">
        <v>161</v>
      </c>
      <c r="B60" s="52"/>
      <c r="C60" s="52" t="s">
        <v>123</v>
      </c>
      <c r="D60" s="53" t="s">
        <v>128</v>
      </c>
      <c r="E60" s="76"/>
      <c r="F60" s="52"/>
      <c r="G60" s="52"/>
      <c r="H60" s="52"/>
    </row>
    <row r="61" spans="1:8" s="71" customFormat="1" ht="30" x14ac:dyDescent="0.25">
      <c r="A61" s="68" t="s">
        <v>183</v>
      </c>
      <c r="B61" s="69"/>
      <c r="C61" s="69" t="s">
        <v>123</v>
      </c>
      <c r="D61" s="70" t="s">
        <v>129</v>
      </c>
      <c r="E61" s="72">
        <v>11524713.800000001</v>
      </c>
      <c r="F61" s="69">
        <v>11524713.800000001</v>
      </c>
      <c r="G61" s="69">
        <v>11524713.800000001</v>
      </c>
      <c r="H61" s="69"/>
    </row>
    <row r="62" spans="1:8" s="54" customFormat="1" ht="30" x14ac:dyDescent="0.25">
      <c r="A62" s="51" t="s">
        <v>162</v>
      </c>
      <c r="B62" s="52"/>
      <c r="C62" s="52" t="s">
        <v>123</v>
      </c>
      <c r="D62" s="53" t="s">
        <v>129</v>
      </c>
      <c r="E62" s="76">
        <v>36400</v>
      </c>
      <c r="F62" s="52">
        <v>36400</v>
      </c>
      <c r="G62" s="52">
        <v>36400</v>
      </c>
      <c r="H62" s="52"/>
    </row>
    <row r="63" spans="1:8" s="50" customFormat="1" ht="30" x14ac:dyDescent="0.25">
      <c r="A63" s="47" t="s">
        <v>203</v>
      </c>
      <c r="B63" s="48"/>
      <c r="C63" s="48" t="s">
        <v>123</v>
      </c>
      <c r="D63" s="49" t="s">
        <v>129</v>
      </c>
      <c r="E63" s="75">
        <v>532063.55000000005</v>
      </c>
      <c r="F63" s="48"/>
      <c r="G63" s="48"/>
      <c r="H63" s="48"/>
    </row>
    <row r="64" spans="1:8" s="71" customFormat="1" ht="30" x14ac:dyDescent="0.25">
      <c r="A64" s="68" t="s">
        <v>184</v>
      </c>
      <c r="B64" s="69"/>
      <c r="C64" s="69" t="s">
        <v>123</v>
      </c>
      <c r="D64" s="70" t="s">
        <v>130</v>
      </c>
      <c r="E64" s="72">
        <v>722800</v>
      </c>
      <c r="F64" s="69">
        <v>722800</v>
      </c>
      <c r="G64" s="69">
        <v>722800</v>
      </c>
      <c r="H64" s="69"/>
    </row>
    <row r="65" spans="1:8" s="54" customFormat="1" ht="30" x14ac:dyDescent="0.25">
      <c r="A65" s="51" t="s">
        <v>163</v>
      </c>
      <c r="B65" s="52"/>
      <c r="C65" s="52" t="s">
        <v>123</v>
      </c>
      <c r="D65" s="53" t="s">
        <v>130</v>
      </c>
      <c r="E65" s="76">
        <v>267080</v>
      </c>
      <c r="F65" s="52">
        <v>267080</v>
      </c>
      <c r="G65" s="52">
        <v>267080</v>
      </c>
      <c r="H65" s="52"/>
    </row>
    <row r="66" spans="1:8" s="50" customFormat="1" ht="30" x14ac:dyDescent="0.25">
      <c r="A66" s="47" t="s">
        <v>204</v>
      </c>
      <c r="B66" s="48"/>
      <c r="C66" s="48" t="s">
        <v>123</v>
      </c>
      <c r="D66" s="49" t="s">
        <v>130</v>
      </c>
      <c r="E66" s="75">
        <v>1604.52</v>
      </c>
      <c r="F66" s="48"/>
      <c r="G66" s="48"/>
      <c r="H66" s="48"/>
    </row>
    <row r="67" spans="1:8" s="71" customFormat="1" ht="30" x14ac:dyDescent="0.25">
      <c r="A67" s="68" t="s">
        <v>185</v>
      </c>
      <c r="B67" s="69"/>
      <c r="C67" s="69" t="s">
        <v>123</v>
      </c>
      <c r="D67" s="70" t="s">
        <v>131</v>
      </c>
      <c r="E67" s="72">
        <v>635462</v>
      </c>
      <c r="F67" s="69">
        <v>635462</v>
      </c>
      <c r="G67" s="69">
        <v>635462</v>
      </c>
      <c r="H67" s="69"/>
    </row>
    <row r="68" spans="1:8" s="54" customFormat="1" ht="30" x14ac:dyDescent="0.25">
      <c r="A68" s="51" t="s">
        <v>164</v>
      </c>
      <c r="B68" s="52"/>
      <c r="C68" s="52" t="s">
        <v>123</v>
      </c>
      <c r="D68" s="53" t="s">
        <v>131</v>
      </c>
      <c r="E68" s="76">
        <v>673260</v>
      </c>
      <c r="F68" s="52">
        <v>673260</v>
      </c>
      <c r="G68" s="52">
        <v>673260</v>
      </c>
      <c r="H68" s="52"/>
    </row>
    <row r="69" spans="1:8" s="71" customFormat="1" x14ac:dyDescent="0.25">
      <c r="A69" s="68" t="s">
        <v>186</v>
      </c>
      <c r="B69" s="69"/>
      <c r="C69" s="69" t="s">
        <v>123</v>
      </c>
      <c r="D69" s="70" t="s">
        <v>132</v>
      </c>
      <c r="E69" s="72"/>
      <c r="F69" s="69"/>
      <c r="G69" s="69"/>
      <c r="H69" s="69"/>
    </row>
    <row r="70" spans="1:8" s="54" customFormat="1" ht="15.75" customHeight="1" x14ac:dyDescent="0.25">
      <c r="A70" s="51" t="s">
        <v>165</v>
      </c>
      <c r="B70" s="52"/>
      <c r="C70" s="52" t="s">
        <v>123</v>
      </c>
      <c r="D70" s="53" t="s">
        <v>132</v>
      </c>
      <c r="E70" s="76">
        <v>8000</v>
      </c>
      <c r="F70" s="52">
        <v>8000</v>
      </c>
      <c r="G70" s="52">
        <v>8000</v>
      </c>
      <c r="H70" s="52"/>
    </row>
    <row r="71" spans="1:8" s="71" customFormat="1" ht="31.5" customHeight="1" x14ac:dyDescent="0.25">
      <c r="A71" s="68" t="s">
        <v>187</v>
      </c>
      <c r="B71" s="69"/>
      <c r="C71" s="69" t="s">
        <v>123</v>
      </c>
      <c r="D71" s="70" t="s">
        <v>133</v>
      </c>
      <c r="E71" s="72"/>
      <c r="F71" s="69"/>
      <c r="G71" s="69"/>
      <c r="H71" s="69"/>
    </row>
    <row r="72" spans="1:8" s="54" customFormat="1" ht="34.5" customHeight="1" x14ac:dyDescent="0.25">
      <c r="A72" s="51" t="s">
        <v>166</v>
      </c>
      <c r="B72" s="52"/>
      <c r="C72" s="52" t="s">
        <v>123</v>
      </c>
      <c r="D72" s="53" t="s">
        <v>133</v>
      </c>
      <c r="E72" s="76"/>
      <c r="F72" s="52"/>
      <c r="G72" s="52"/>
      <c r="H72" s="52"/>
    </row>
    <row r="73" spans="1:8" s="71" customFormat="1" ht="30" x14ac:dyDescent="0.25">
      <c r="A73" s="68" t="s">
        <v>188</v>
      </c>
      <c r="B73" s="69"/>
      <c r="C73" s="69" t="s">
        <v>123</v>
      </c>
      <c r="D73" s="70" t="s">
        <v>134</v>
      </c>
      <c r="E73" s="72">
        <v>124370</v>
      </c>
      <c r="F73" s="69">
        <v>124370</v>
      </c>
      <c r="G73" s="69">
        <v>124370</v>
      </c>
      <c r="H73" s="69"/>
    </row>
    <row r="74" spans="1:8" s="54" customFormat="1" ht="30" x14ac:dyDescent="0.25">
      <c r="A74" s="88" t="s">
        <v>167</v>
      </c>
      <c r="B74" s="52"/>
      <c r="C74" s="52" t="s">
        <v>123</v>
      </c>
      <c r="D74" s="53" t="s">
        <v>134</v>
      </c>
      <c r="E74" s="76">
        <v>212000</v>
      </c>
      <c r="F74" s="76">
        <v>212000</v>
      </c>
      <c r="G74" s="76">
        <v>212000</v>
      </c>
      <c r="H74" s="52"/>
    </row>
    <row r="75" spans="1:8" s="71" customFormat="1" ht="78.75" x14ac:dyDescent="0.25">
      <c r="A75" s="73" t="s">
        <v>189</v>
      </c>
      <c r="B75" s="69"/>
      <c r="C75" s="69" t="s">
        <v>123</v>
      </c>
      <c r="D75" s="70" t="s">
        <v>135</v>
      </c>
      <c r="E75" s="72"/>
      <c r="F75" s="69"/>
      <c r="G75" s="69"/>
      <c r="H75" s="69"/>
    </row>
    <row r="76" spans="1:8" s="54" customFormat="1" ht="78.75" x14ac:dyDescent="0.25">
      <c r="A76" s="77" t="s">
        <v>194</v>
      </c>
      <c r="B76" s="52"/>
      <c r="C76" s="52" t="s">
        <v>123</v>
      </c>
      <c r="D76" s="53" t="s">
        <v>135</v>
      </c>
      <c r="E76" s="76">
        <v>20000</v>
      </c>
      <c r="F76" s="52">
        <v>20000</v>
      </c>
      <c r="G76" s="52">
        <v>20000</v>
      </c>
      <c r="H76" s="52"/>
    </row>
    <row r="77" spans="1:8" s="71" customFormat="1" ht="47.25" x14ac:dyDescent="0.25">
      <c r="A77" s="73" t="s">
        <v>190</v>
      </c>
      <c r="B77" s="69"/>
      <c r="C77" s="69" t="s">
        <v>123</v>
      </c>
      <c r="D77" s="70" t="s">
        <v>136</v>
      </c>
      <c r="E77" s="72">
        <v>400000</v>
      </c>
      <c r="F77" s="69">
        <v>400000</v>
      </c>
      <c r="G77" s="69">
        <v>400000</v>
      </c>
      <c r="H77" s="69"/>
    </row>
    <row r="78" spans="1:8" s="54" customFormat="1" ht="47.25" x14ac:dyDescent="0.25">
      <c r="A78" s="77" t="s">
        <v>168</v>
      </c>
      <c r="B78" s="52"/>
      <c r="C78" s="52" t="s">
        <v>123</v>
      </c>
      <c r="D78" s="53" t="s">
        <v>136</v>
      </c>
      <c r="E78" s="76">
        <v>60000</v>
      </c>
      <c r="F78" s="52">
        <v>60000</v>
      </c>
      <c r="G78" s="52">
        <v>60000</v>
      </c>
      <c r="H78" s="52"/>
    </row>
    <row r="79" spans="1:8" s="71" customFormat="1" ht="47.25" x14ac:dyDescent="0.25">
      <c r="A79" s="73" t="s">
        <v>191</v>
      </c>
      <c r="B79" s="69"/>
      <c r="C79" s="69" t="s">
        <v>123</v>
      </c>
      <c r="D79" s="70" t="s">
        <v>137</v>
      </c>
      <c r="E79" s="72">
        <v>142500</v>
      </c>
      <c r="F79" s="69">
        <v>142500</v>
      </c>
      <c r="G79" s="69">
        <v>142500</v>
      </c>
      <c r="H79" s="69"/>
    </row>
    <row r="80" spans="1:8" s="54" customFormat="1" ht="47.25" x14ac:dyDescent="0.25">
      <c r="A80" s="77" t="s">
        <v>169</v>
      </c>
      <c r="B80" s="52"/>
      <c r="C80" s="52" t="s">
        <v>123</v>
      </c>
      <c r="D80" s="53" t="s">
        <v>137</v>
      </c>
      <c r="E80" s="76">
        <v>160000</v>
      </c>
      <c r="F80" s="52">
        <v>160000</v>
      </c>
      <c r="G80" s="52">
        <v>160000</v>
      </c>
      <c r="H80" s="52"/>
    </row>
    <row r="81" spans="1:8" s="71" customFormat="1" ht="31.5" x14ac:dyDescent="0.25">
      <c r="A81" s="73" t="s">
        <v>192</v>
      </c>
      <c r="B81" s="69"/>
      <c r="C81" s="69" t="s">
        <v>123</v>
      </c>
      <c r="D81" s="70" t="s">
        <v>138</v>
      </c>
      <c r="E81" s="72"/>
      <c r="F81" s="69"/>
      <c r="G81" s="69"/>
      <c r="H81" s="69"/>
    </row>
    <row r="82" spans="1:8" s="54" customFormat="1" ht="38.25" customHeight="1" x14ac:dyDescent="0.25">
      <c r="A82" s="77" t="s">
        <v>170</v>
      </c>
      <c r="B82" s="52"/>
      <c r="C82" s="52" t="s">
        <v>123</v>
      </c>
      <c r="D82" s="53" t="s">
        <v>138</v>
      </c>
      <c r="E82" s="76">
        <v>40000</v>
      </c>
      <c r="F82" s="52">
        <v>40000</v>
      </c>
      <c r="G82" s="52">
        <v>40000</v>
      </c>
      <c r="H82" s="52"/>
    </row>
    <row r="83" spans="1:8" s="71" customFormat="1" ht="54.75" customHeight="1" x14ac:dyDescent="0.25">
      <c r="A83" s="73" t="s">
        <v>193</v>
      </c>
      <c r="B83" s="69"/>
      <c r="C83" s="69" t="s">
        <v>123</v>
      </c>
      <c r="D83" s="70" t="s">
        <v>139</v>
      </c>
      <c r="E83" s="72">
        <v>725834.2</v>
      </c>
      <c r="F83" s="69">
        <v>725834.2</v>
      </c>
      <c r="G83" s="69">
        <v>725834.2</v>
      </c>
      <c r="H83" s="69"/>
    </row>
    <row r="84" spans="1:8" s="54" customFormat="1" ht="49.5" customHeight="1" x14ac:dyDescent="0.25">
      <c r="A84" s="77" t="s">
        <v>171</v>
      </c>
      <c r="B84" s="52"/>
      <c r="C84" s="52" t="s">
        <v>123</v>
      </c>
      <c r="D84" s="53" t="s">
        <v>139</v>
      </c>
      <c r="E84" s="76">
        <v>436456</v>
      </c>
      <c r="F84" s="76">
        <v>436456</v>
      </c>
      <c r="G84" s="76">
        <v>436456</v>
      </c>
      <c r="H84" s="52"/>
    </row>
    <row r="85" spans="1:8" s="54" customFormat="1" ht="49.5" customHeight="1" x14ac:dyDescent="0.25">
      <c r="A85" s="77" t="s">
        <v>196</v>
      </c>
      <c r="B85" s="52"/>
      <c r="C85" s="52" t="s">
        <v>123</v>
      </c>
      <c r="D85" s="53" t="s">
        <v>139</v>
      </c>
      <c r="E85" s="86">
        <v>63753.29</v>
      </c>
      <c r="F85" s="76"/>
      <c r="G85" s="76"/>
      <c r="H85" s="76"/>
    </row>
    <row r="86" spans="1:8" s="50" customFormat="1" ht="51.75" customHeight="1" x14ac:dyDescent="0.25">
      <c r="A86" s="84" t="s">
        <v>171</v>
      </c>
      <c r="B86" s="48"/>
      <c r="C86" s="49" t="s">
        <v>123</v>
      </c>
      <c r="D86" s="49" t="s">
        <v>139</v>
      </c>
      <c r="E86" s="85">
        <v>88200</v>
      </c>
      <c r="F86" s="75"/>
      <c r="G86" s="75"/>
      <c r="H86" s="75"/>
    </row>
    <row r="87" spans="1:8" s="54" customFormat="1" ht="70.5" customHeight="1" x14ac:dyDescent="0.25">
      <c r="A87" s="77" t="s">
        <v>172</v>
      </c>
      <c r="B87" s="52"/>
      <c r="C87" s="52" t="s">
        <v>123</v>
      </c>
      <c r="D87" s="53" t="s">
        <v>140</v>
      </c>
      <c r="E87" s="76">
        <v>61000</v>
      </c>
      <c r="F87" s="52">
        <v>61000</v>
      </c>
      <c r="G87" s="52">
        <v>61000</v>
      </c>
      <c r="H87" s="52"/>
    </row>
    <row r="88" spans="1:8" s="54" customFormat="1" ht="102" customHeight="1" x14ac:dyDescent="0.25">
      <c r="A88" s="77" t="s">
        <v>173</v>
      </c>
      <c r="B88" s="52"/>
      <c r="C88" s="52" t="s">
        <v>123</v>
      </c>
      <c r="D88" s="53" t="s">
        <v>141</v>
      </c>
      <c r="E88" s="76"/>
      <c r="F88" s="52"/>
      <c r="G88" s="52"/>
      <c r="H88" s="52"/>
    </row>
    <row r="89" spans="1:8" ht="30" x14ac:dyDescent="0.25">
      <c r="A89" s="42" t="s">
        <v>14</v>
      </c>
      <c r="B89" s="3">
        <v>3000</v>
      </c>
      <c r="C89" s="3">
        <v>100</v>
      </c>
      <c r="D89" s="7"/>
      <c r="E89" s="41">
        <f>SUM(E90:E92)</f>
        <v>-30000</v>
      </c>
      <c r="F89" s="3">
        <f t="shared" ref="F89:G89" si="19">SUM(F90:F92)</f>
        <v>-30000</v>
      </c>
      <c r="G89" s="3">
        <f t="shared" si="19"/>
        <v>-30000</v>
      </c>
      <c r="H89" s="3" t="s">
        <v>8</v>
      </c>
    </row>
    <row r="90" spans="1:8" ht="30" x14ac:dyDescent="0.25">
      <c r="A90" s="42" t="s">
        <v>112</v>
      </c>
      <c r="B90" s="3">
        <v>3010</v>
      </c>
      <c r="C90" s="3"/>
      <c r="D90" s="7"/>
      <c r="E90" s="41"/>
      <c r="F90" s="3"/>
      <c r="G90" s="3"/>
      <c r="H90" s="3" t="s">
        <v>8</v>
      </c>
    </row>
    <row r="91" spans="1:8" ht="30" customHeight="1" x14ac:dyDescent="0.25">
      <c r="A91" s="42" t="s">
        <v>113</v>
      </c>
      <c r="B91" s="3">
        <v>3020</v>
      </c>
      <c r="C91" s="3"/>
      <c r="D91" s="7"/>
      <c r="E91" s="41"/>
      <c r="F91" s="3"/>
      <c r="G91" s="3"/>
      <c r="H91" s="3" t="s">
        <v>8</v>
      </c>
    </row>
    <row r="92" spans="1:8" ht="30" x14ac:dyDescent="0.25">
      <c r="A92" s="42" t="s">
        <v>114</v>
      </c>
      <c r="B92" s="3">
        <v>3030</v>
      </c>
      <c r="C92" s="7" t="s">
        <v>147</v>
      </c>
      <c r="D92" s="7" t="s">
        <v>146</v>
      </c>
      <c r="E92" s="41">
        <v>-30000</v>
      </c>
      <c r="F92" s="3">
        <v>-30000</v>
      </c>
      <c r="G92" s="3">
        <v>-30000</v>
      </c>
      <c r="H92" s="3" t="s">
        <v>8</v>
      </c>
    </row>
    <row r="93" spans="1:8" x14ac:dyDescent="0.25">
      <c r="A93" s="42" t="s">
        <v>15</v>
      </c>
      <c r="B93" s="3">
        <v>4000</v>
      </c>
      <c r="C93" s="3" t="s">
        <v>8</v>
      </c>
      <c r="D93" s="7"/>
      <c r="E93" s="41"/>
      <c r="F93" s="3"/>
      <c r="G93" s="3"/>
      <c r="H93" s="3" t="s">
        <v>8</v>
      </c>
    </row>
    <row r="94" spans="1:8" ht="30" x14ac:dyDescent="0.25">
      <c r="A94" s="42" t="s">
        <v>115</v>
      </c>
      <c r="B94" s="3">
        <v>4010</v>
      </c>
      <c r="C94" s="3">
        <v>610</v>
      </c>
      <c r="D94" s="7"/>
      <c r="E94" s="3"/>
      <c r="F94" s="3"/>
      <c r="G94" s="3"/>
      <c r="H94" s="3" t="s">
        <v>8</v>
      </c>
    </row>
    <row r="95" spans="1:8" x14ac:dyDescent="0.25">
      <c r="A95" s="1"/>
      <c r="B95" s="3"/>
      <c r="C95" s="3"/>
      <c r="D95" s="7"/>
      <c r="E95" s="3"/>
      <c r="F95" s="3"/>
      <c r="G95" s="3"/>
      <c r="H95" s="3"/>
    </row>
    <row r="96" spans="1:8" x14ac:dyDescent="0.25">
      <c r="A96" s="1"/>
      <c r="B96" s="3"/>
      <c r="C96" s="3"/>
      <c r="D96" s="7"/>
      <c r="E96" s="3"/>
      <c r="F96" s="3"/>
      <c r="G96" s="3"/>
      <c r="H9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6" zoomScale="90" zoomScaleNormal="100" zoomScaleSheetLayoutView="90" workbookViewId="0">
      <selection activeCell="E15" sqref="E15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26" t="s">
        <v>66</v>
      </c>
      <c r="C1" s="127"/>
      <c r="D1" s="127"/>
      <c r="E1" s="127"/>
      <c r="F1" s="127"/>
      <c r="G1" s="127"/>
    </row>
    <row r="3" spans="1:8" x14ac:dyDescent="0.25">
      <c r="A3" s="131" t="s">
        <v>24</v>
      </c>
      <c r="B3" s="133" t="s">
        <v>0</v>
      </c>
      <c r="C3" s="133" t="s">
        <v>25</v>
      </c>
      <c r="D3" s="133" t="s">
        <v>26</v>
      </c>
      <c r="E3" s="128" t="s">
        <v>2</v>
      </c>
      <c r="F3" s="129"/>
      <c r="G3" s="129"/>
      <c r="H3" s="130"/>
    </row>
    <row r="4" spans="1:8" ht="57" customHeight="1" x14ac:dyDescent="0.25">
      <c r="A4" s="132"/>
      <c r="B4" s="134"/>
      <c r="C4" s="134"/>
      <c r="D4" s="134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17019679.84</v>
      </c>
      <c r="F6" s="1">
        <f t="shared" ref="F6:G6" si="0">F11+F21</f>
        <v>16330196</v>
      </c>
      <c r="G6" s="1">
        <f t="shared" si="0"/>
        <v>16330196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1'!E53</f>
        <v>17019679.84</v>
      </c>
      <c r="F10" s="1">
        <f>'Раздел 1'!F53</f>
        <v>16330196</v>
      </c>
      <c r="G10" s="1">
        <f>'Раздел 1'!G53</f>
        <v>16330196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1'!E56+'Раздел 1'!E59+'Раздел 1'!E61+'Раздел 1'!E64+'Раздел 1'!E67+'Раздел 1'!E73+'Раздел 1'!E77+'Раздел 1'!E79+'Раздел 1'!E83</f>
        <v>14356000</v>
      </c>
      <c r="F11" s="1">
        <f>'Раздел 1'!F56+'Раздел 1'!F59+'Раздел 1'!F61+'Раздел 1'!F64+'Раздел 1'!F67+'Раздел 1'!F73+'Раздел 1'!F77+'Раздел 1'!F79+'Раздел 1'!F83</f>
        <v>14356000</v>
      </c>
      <c r="G11" s="1">
        <f>'Раздел 1'!G56+'Раздел 1'!G59+'Раздел 1'!G61+'Раздел 1'!G64+'Раздел 1'!G67+'Раздел 1'!G73+'Раздел 1'!G77+'Раздел 1'!G79+'Раздел 1'!G83</f>
        <v>14356000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14356000</v>
      </c>
      <c r="F13" s="1">
        <f t="shared" ref="F13:G13" si="1">F11</f>
        <v>14356000</v>
      </c>
      <c r="G13" s="1">
        <f t="shared" si="1"/>
        <v>14356000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1'!E58+'Раздел 1'!E63+'Раздел 1'!E66+'Раздел 1'!E86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1'!E62+'Раздел 1'!E65+'Раздел 1'!E68+'Раздел 1'!E70+'Раздел 1'!E74+'Раздел 1'!E76+'Раздел 1'!E78+'Раздел 1'!E80+'Раздел 1'!E82+'Раздел 1'!E84+'Раздел 1'!E85+'Раздел 1'!E87</f>
        <v>2037949.29</v>
      </c>
      <c r="F21" s="46">
        <f>'Раздел 1'!F62+'Раздел 1'!F65+'Раздел 1'!F68+'Раздел 1'!F70+'Раздел 1'!F74+'Раздел 1'!F76+'Раздел 1'!F78+'Раздел 1'!F80+'Раздел 1'!F82+'Раздел 1'!F84+'Раздел 1'!F87+'Раздел 1'!F85</f>
        <v>1974196</v>
      </c>
      <c r="G21" s="46">
        <f>'Раздел 1'!G62+'Раздел 1'!G65+'Раздел 1'!G68+'Раздел 1'!G70+'Раздел 1'!G74+'Раздел 1'!G76+'Раздел 1'!G78+'Раздел 1'!G80+'Раздел 1'!G82+'Раздел 1'!G84+'Раздел 1'!G87+'Раздел 1'!G85</f>
        <v>1974196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2037949.29</v>
      </c>
      <c r="F23" s="1">
        <f t="shared" ref="F23:G23" si="2">F21</f>
        <v>1974196</v>
      </c>
      <c r="G23" s="1">
        <f t="shared" si="2"/>
        <v>1974196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17019679.84</v>
      </c>
      <c r="F26" s="1">
        <f t="shared" ref="F26:G26" si="3">F6</f>
        <v>16330196</v>
      </c>
      <c r="G26" s="1">
        <f t="shared" si="3"/>
        <v>16330196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2020-07-29T06:21:34Z</dcterms:modified>
</cp:coreProperties>
</file>