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Титул" sheetId="3" r:id="rId1"/>
    <sheet name="Раздел 1" sheetId="1" r:id="rId2"/>
    <sheet name="Раздел 2" sheetId="2" r:id="rId3"/>
  </sheets>
  <definedNames>
    <definedName name="_xlnm.Print_Area" localSheetId="1">'Раздел 1'!$A$1:$H$99</definedName>
  </definedNames>
  <calcPr calcId="144525"/>
</workbook>
</file>

<file path=xl/calcChain.xml><?xml version="1.0" encoding="utf-8"?>
<calcChain xmlns="http://schemas.openxmlformats.org/spreadsheetml/2006/main">
  <c r="F27" i="1" l="1"/>
  <c r="G27" i="1"/>
  <c r="E27" i="1"/>
  <c r="F38" i="1"/>
  <c r="G38" i="1"/>
  <c r="E38" i="1"/>
  <c r="E29" i="1" s="1"/>
  <c r="F29" i="1"/>
  <c r="G29" i="1"/>
  <c r="E30" i="1"/>
  <c r="F15" i="1" l="1"/>
  <c r="G15" i="1"/>
  <c r="E15" i="1"/>
  <c r="F30" i="1" l="1"/>
  <c r="F41" i="1"/>
  <c r="G41" i="1"/>
  <c r="E41" i="1"/>
  <c r="E57" i="1" l="1"/>
  <c r="E14" i="2"/>
  <c r="E28" i="1"/>
  <c r="E20" i="1"/>
  <c r="E12" i="1"/>
  <c r="E21" i="2" l="1"/>
  <c r="E16" i="2"/>
  <c r="F21" i="2" l="1"/>
  <c r="F23" i="2" s="1"/>
  <c r="G21" i="2"/>
  <c r="G23" i="2" s="1"/>
  <c r="F11" i="2"/>
  <c r="F13" i="2" s="1"/>
  <c r="G11" i="2"/>
  <c r="G13" i="2" s="1"/>
  <c r="G6" i="2" l="1"/>
  <c r="G26" i="2" s="1"/>
  <c r="F6" i="2"/>
  <c r="F26" i="2" s="1"/>
  <c r="F92" i="1" l="1"/>
  <c r="G92" i="1"/>
  <c r="E92" i="1"/>
  <c r="E11" i="2" l="1"/>
  <c r="E23" i="2"/>
  <c r="J25" i="1"/>
  <c r="I25" i="1"/>
  <c r="F10" i="1"/>
  <c r="G10" i="1"/>
  <c r="E10" i="1"/>
  <c r="F49" i="1"/>
  <c r="G49" i="1"/>
  <c r="E49" i="1"/>
  <c r="E6" i="2" l="1"/>
  <c r="E26" i="2" s="1"/>
  <c r="K25" i="1"/>
  <c r="E13" i="2"/>
  <c r="F20" i="1"/>
  <c r="G20" i="1"/>
  <c r="F13" i="1"/>
  <c r="F11" i="1" s="1"/>
  <c r="J9" i="1" s="1"/>
  <c r="G13" i="1"/>
  <c r="G11" i="1" s="1"/>
  <c r="K9" i="1" s="1"/>
  <c r="E13" i="1"/>
  <c r="F47" i="1"/>
  <c r="F46" i="1" s="1"/>
  <c r="G47" i="1"/>
  <c r="G46" i="1" s="1"/>
  <c r="E47" i="1"/>
  <c r="E46" i="1" s="1"/>
  <c r="F57" i="1"/>
  <c r="F56" i="1" s="1"/>
  <c r="F10" i="2" s="1"/>
  <c r="G57" i="1"/>
  <c r="G56" i="1" s="1"/>
  <c r="G10" i="2" s="1"/>
  <c r="E56" i="1"/>
  <c r="E11" i="1" l="1"/>
  <c r="I9" i="1" s="1"/>
  <c r="E9" i="1"/>
  <c r="E10" i="2"/>
  <c r="G9" i="1"/>
  <c r="F9" i="1"/>
  <c r="F25" i="1"/>
  <c r="G30" i="1"/>
  <c r="G25" i="1" s="1"/>
  <c r="E25" i="1"/>
</calcChain>
</file>

<file path=xl/sharedStrings.xml><?xml version="1.0" encoding="utf-8"?>
<sst xmlns="http://schemas.openxmlformats.org/spreadsheetml/2006/main" count="373" uniqueCount="217">
  <si>
    <t>Наименование показателя</t>
  </si>
  <si>
    <t>Код строки</t>
  </si>
  <si>
    <t>Сумма</t>
  </si>
  <si>
    <t>за пределами планового периода</t>
  </si>
  <si>
    <t>Доходы, всего:</t>
  </si>
  <si>
    <t>Расходы, всего</t>
  </si>
  <si>
    <t>на 2022 г.     второй год планового периода</t>
  </si>
  <si>
    <t>0001</t>
  </si>
  <si>
    <t>х</t>
  </si>
  <si>
    <t>0002</t>
  </si>
  <si>
    <t>Остаток средств на начало текущего финансового года (5)</t>
  </si>
  <si>
    <t>Остаток средств на конец текущего финансового года (5)</t>
  </si>
  <si>
    <t>Код по бюджетной классификации РФ (3)</t>
  </si>
  <si>
    <t>Аналитический код (4)</t>
  </si>
  <si>
    <t>Выплаты, уменьшающие доход, всего &lt;8&gt;</t>
  </si>
  <si>
    <t>Прочие выплаты, всего &lt;9&gt;</t>
  </si>
  <si>
    <t xml:space="preserve">  Раздел 1. Поступления и выплаты</t>
  </si>
  <si>
    <t xml:space="preserve">       в том числе: доходы от собственности, всего</t>
  </si>
  <si>
    <t xml:space="preserve">      доходы от оказания услуг, работ, компенсации затрат учреждений, всего</t>
  </si>
  <si>
    <t xml:space="preserve">            в том числе:</t>
  </si>
  <si>
    <t xml:space="preserve">     в том числе: на выплаты персоналу, всего</t>
  </si>
  <si>
    <t xml:space="preserve">            взносы по обязательному социальному страхованию на выплаты по оплате труда работников и иные выплаты работникам учреждений, всего</t>
  </si>
  <si>
    <t>на 2020 г. текущий финансовый год</t>
  </si>
  <si>
    <t>на 2021 г.      первый год планового периода</t>
  </si>
  <si>
    <t>№ п/п</t>
  </si>
  <si>
    <t>Коды строк</t>
  </si>
  <si>
    <t>Год начала закупки</t>
  </si>
  <si>
    <t>на 2020 г. (текущий финансовый год)</t>
  </si>
  <si>
    <t>на 2021 г. (первый год планового периода)</t>
  </si>
  <si>
    <t>на 2022 г. (второй год планового периода)</t>
  </si>
  <si>
    <t>Выплаты на закупку товаров, работ, услуг, всего &lt;11&gt;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</si>
  <si>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N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 1652; 2018, N 32, ст. 5104) (далее - Федеральный закон N 44-ФЗ) и Федерального закона от 18 июля 2011 г. N 223-ФЗ "О закупках товаров, работ, услуг отдельными видами юридических лиц" (Собрание законодательства Российской Федерации, 2011, N 30, ст. 4571; 2018, N 32, ст. 5135) (далее - Федеральный закон N 223-ФЗ) &lt;12&gt;</t>
  </si>
  <si>
    <t>1.1.</t>
  </si>
  <si>
    <t>1.2.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</si>
  <si>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 &lt;12&gt;</t>
  </si>
  <si>
    <t>1.3.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</si>
  <si>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 &lt;13&gt;</t>
  </si>
  <si>
    <t>1.4.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</si>
  <si>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 &lt;13&gt;</t>
  </si>
  <si>
    <t>1.4.1.</t>
  </si>
  <si>
    <t xml:space="preserve">      в том числе:
за счет субсидий, предоставляемых на финансовое обеспечение выполнения государственного (муниципального) задания</t>
  </si>
  <si>
    <t>1.4.1.1.</t>
  </si>
  <si>
    <t xml:space="preserve">          в том числе:
в соответствии с Федеральным законом N 44-ФЗ</t>
  </si>
  <si>
    <t xml:space="preserve">          в соответствии с Федеральным законом N 223-ФЗ &lt;14&gt;</t>
  </si>
  <si>
    <t>1.4.1.2</t>
  </si>
  <si>
    <t>1.4.2.</t>
  </si>
  <si>
    <t>1.4.2.1.</t>
  </si>
  <si>
    <t xml:space="preserve">     за счет субсидий, предоставляемых в соответствии с абзацем вторым пункта 1 статьи 78.1 Бюджетного кодекса Российской Федерации</t>
  </si>
  <si>
    <t>1.4.2.2.</t>
  </si>
  <si>
    <t>1.4.3.</t>
  </si>
  <si>
    <t xml:space="preserve">     за счет субсидий, предоставляемых на осуществление капитальных вложений &lt;15&gt;</t>
  </si>
  <si>
    <t>1.4.4.</t>
  </si>
  <si>
    <t>1.4.4.1.</t>
  </si>
  <si>
    <t xml:space="preserve">     за счет средств обязательного медицинского страхования</t>
  </si>
  <si>
    <t>1.4.4.2.</t>
  </si>
  <si>
    <t>1.4.5.</t>
  </si>
  <si>
    <t xml:space="preserve">     за счет прочих источников финансового обеспечения</t>
  </si>
  <si>
    <t>1.4.5.1.</t>
  </si>
  <si>
    <t>1.4.5.2.</t>
  </si>
  <si>
    <t xml:space="preserve">          в соответствии с Федеральным законом N 223-ФЗ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</si>
  <si>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</si>
  <si>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 &lt;16&gt;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</si>
  <si>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</si>
  <si>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</si>
  <si>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 xml:space="preserve">        в том числе по году начала закупки:</t>
  </si>
  <si>
    <t xml:space="preserve">       в том числе по году начала закупки:</t>
  </si>
  <si>
    <t xml:space="preserve">            Раздел 2. Сведения по выплатам на закупки товаров, работ, услуг &lt;10&gt;</t>
  </si>
  <si>
    <t>УТВЕРЖДАЮ</t>
  </si>
  <si>
    <t>Заведующий отделом по физической культуре и спорту администрации Уренского муниципального района Нижегородской области</t>
  </si>
  <si>
    <t>(наименование должности лица, утверждающего документ)</t>
  </si>
  <si>
    <t>Н.В. Изох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</si>
  <si>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</si>
  <si>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</si>
  <si>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</si>
  <si>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</si>
  <si>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</t>
  </si>
  <si>
    <t>КОДЫ</t>
  </si>
  <si>
    <t>Форма по КФД</t>
  </si>
  <si>
    <t>Дата</t>
  </si>
  <si>
    <t>Наименование государственного</t>
  </si>
  <si>
    <t>Муниципальное автономное учреждения «Физкультурно-оздоровительный комплекс в г. Урень Нижегородской области»</t>
  </si>
  <si>
    <t>по ОКПО</t>
  </si>
  <si>
    <t>бюджетного учреждения</t>
  </si>
  <si>
    <t>по РУБП/НУБП</t>
  </si>
  <si>
    <t>(подразделения)</t>
  </si>
  <si>
    <t>ИНН/КПП</t>
  </si>
  <si>
    <t>5235006218/523501001</t>
  </si>
  <si>
    <t>по ОКВ</t>
  </si>
  <si>
    <t>643</t>
  </si>
  <si>
    <t>Единица измерения: руб.</t>
  </si>
  <si>
    <t>по ОКЕИ</t>
  </si>
  <si>
    <t>383</t>
  </si>
  <si>
    <t>Наименование органа, осуществляющего</t>
  </si>
  <si>
    <t>Отдел по физической культуре и спорту Администрации Уренского муниципального района</t>
  </si>
  <si>
    <t>функции и полномочия учредителя</t>
  </si>
  <si>
    <t>Адрес фактического местонахождения</t>
  </si>
  <si>
    <t>Нижегородская область, г. Урень ул. Индустриальная д.15</t>
  </si>
  <si>
    <t>государственного бюджетного</t>
  </si>
  <si>
    <t>учреждения (подразделения)</t>
  </si>
  <si>
    <t>на 2020 год и на плановый период 2021-2022 годов</t>
  </si>
  <si>
    <t>от</t>
  </si>
  <si>
    <t>20</t>
  </si>
  <si>
    <t>ИНН</t>
  </si>
  <si>
    <t>КПП</t>
  </si>
  <si>
    <t>5235006218</t>
  </si>
  <si>
    <t>523501001</t>
  </si>
  <si>
    <t xml:space="preserve">   уплата налогов, сборов и иных платежей, всего</t>
  </si>
  <si>
    <t xml:space="preserve">        уплата штрафов (в том числе административных), пеней, иных платежей</t>
  </si>
  <si>
    <t xml:space="preserve">        иные налоги (включаемые в состав расходов) в бюджеты бюджетной системы Российской Федерации, а также государственная пошлина</t>
  </si>
  <si>
    <t xml:space="preserve">    расходы на закупку товаров, работ, услуг, всего &lt;7&gt;</t>
  </si>
  <si>
    <t xml:space="preserve">       прочую закупку товаров, работ и услуг, всего</t>
  </si>
  <si>
    <t xml:space="preserve">            из них:</t>
  </si>
  <si>
    <t xml:space="preserve">          в том числе: налог на прибыль &lt;8&gt;</t>
  </si>
  <si>
    <t xml:space="preserve">         налог на добавленную стоимость &lt;8&gt;</t>
  </si>
  <si>
    <t xml:space="preserve">        прочие налоги, уменьшающие доход &lt;8&gt;</t>
  </si>
  <si>
    <t xml:space="preserve">        из них: возврат в бюджет средств субсидии</t>
  </si>
  <si>
    <t>Итого доходы КВФО 4</t>
  </si>
  <si>
    <t>Итого доходы КВФО 2</t>
  </si>
  <si>
    <t>Итого доходы КВФО 5</t>
  </si>
  <si>
    <t>Итого расходы КВФО 4</t>
  </si>
  <si>
    <t>Итого расходы КВФО 2</t>
  </si>
  <si>
    <t>Итого расходы КВФО 5</t>
  </si>
  <si>
    <t xml:space="preserve">           в том числе: оплата труда </t>
  </si>
  <si>
    <t>16711020410487590</t>
  </si>
  <si>
    <t>16707030410487590</t>
  </si>
  <si>
    <t>213</t>
  </si>
  <si>
    <t>291</t>
  </si>
  <si>
    <t>221</t>
  </si>
  <si>
    <t>222</t>
  </si>
  <si>
    <t>223</t>
  </si>
  <si>
    <t>225</t>
  </si>
  <si>
    <t>226</t>
  </si>
  <si>
    <t>227</t>
  </si>
  <si>
    <t>228</t>
  </si>
  <si>
    <t>310</t>
  </si>
  <si>
    <t>341</t>
  </si>
  <si>
    <t>343</t>
  </si>
  <si>
    <t>344</t>
  </si>
  <si>
    <t>345</t>
  </si>
  <si>
    <t>346</t>
  </si>
  <si>
    <t>349</t>
  </si>
  <si>
    <t>353</t>
  </si>
  <si>
    <t>121</t>
  </si>
  <si>
    <t>131</t>
  </si>
  <si>
    <t>10000</t>
  </si>
  <si>
    <t>5000</t>
  </si>
  <si>
    <t>189</t>
  </si>
  <si>
    <t>16730399050050000</t>
  </si>
  <si>
    <t>16730102050050000</t>
  </si>
  <si>
    <t>16730201050050000</t>
  </si>
  <si>
    <t>155</t>
  </si>
  <si>
    <t>прочие доходы, всего</t>
  </si>
  <si>
    <t xml:space="preserve">              в том числе : доходы от операционной аренды (16700004104875905002)</t>
  </si>
  <si>
    <t>Прочие безвозмездные поступления (16700004104875905002)</t>
  </si>
  <si>
    <t>Заработная плата (16700004104875905002)</t>
  </si>
  <si>
    <t>Социальные пособия и компенсации персоналу в денежной форме (16700004104875905002)</t>
  </si>
  <si>
    <t xml:space="preserve">
на выплаты по оплате труда (16700004104875905002)</t>
  </si>
  <si>
    <t>Налоги, пошлины и сборы (16700004104875905002)</t>
  </si>
  <si>
    <t>Штрафы за нарушение законодательства о налогах и сборах, законодательства о страховых взносах  (16700004104875905002)</t>
  </si>
  <si>
    <t>Штрафы за нарушение законодательства о закупках и нарушений условий контрактов (договоров) (16700004104875905002)</t>
  </si>
  <si>
    <t>Услуги связи (16700004104875905002)</t>
  </si>
  <si>
    <t>Транспортные услуги  (16700004104875905002)</t>
  </si>
  <si>
    <t>Коммунальные услуги (16700004104875905002)</t>
  </si>
  <si>
    <t>Работы, услуги по содержанию имущества (16700004104875905002)</t>
  </si>
  <si>
    <t>Прочие работы, услуги  (16700004104875905002)</t>
  </si>
  <si>
    <t>Страхование (16700004104875905002)</t>
  </si>
  <si>
    <t>Услуги, работы для целей капитальных вложения  (16700004104875905002)</t>
  </si>
  <si>
    <t>Увеличение стоимости основных средств (16700004104875905002)</t>
  </si>
  <si>
    <t>Увеличение стоимости горюче-смазочных материалов (16700004104875905002)</t>
  </si>
  <si>
    <t>Увеличение стоимости строительных материалов (16700004104875905002)</t>
  </si>
  <si>
    <t>Увеличение стоимости мягкого инвентаря (16700004104875905002)</t>
  </si>
  <si>
    <t>Увеличение стоимости прочих оборотных средств (материалов)  (16700004104875905002)</t>
  </si>
  <si>
    <t>Увеличение стоимости прочих материальных запасов однократного применения (16700004104875905002)</t>
  </si>
  <si>
    <t>Увеличение стоимости неисключительных прав на результаты интеллектуальной деятельности с определенным сроком полезного использования (16700004104875905002)</t>
  </si>
  <si>
    <t xml:space="preserve">              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образования,создавшего учреждение  (16701004104875903001)</t>
  </si>
  <si>
    <t>Заработная плата (16701004104875903001)</t>
  </si>
  <si>
    <t>Социальные пособия и компенсации персоналу в денежной форме (16701004104875903001)</t>
  </si>
  <si>
    <t xml:space="preserve">                  в том числе:
на выплаты по оплате труда (16701004104875903001)</t>
  </si>
  <si>
    <t>Налоги, пошлины и сборы (16701004104875903001)</t>
  </si>
  <si>
    <t>Штрафы за нарушение законодательства о налогах и сборах, законодательства о страховых взносах  (16701004104875903001)</t>
  </si>
  <si>
    <t>Штрафы за нарушение законодательства о закупках и нарушений условий контрактов (договоров)  (16701004104875903001)</t>
  </si>
  <si>
    <t>Услуги связи (16701004104875903001)</t>
  </si>
  <si>
    <t>Транспортные услуги  (16701004104875903001)</t>
  </si>
  <si>
    <t>Коммунальные услуги (16701004104875903001)</t>
  </si>
  <si>
    <t>Работы, услуги по содержанию имущества (16701004104875903001)</t>
  </si>
  <si>
    <t>Прочие работы, услуги (16701004104875903001)</t>
  </si>
  <si>
    <t>Страхование (16701004104875903001)</t>
  </si>
  <si>
    <t>Услуги, работы для целей капитальных вложения (16701004104875903001)</t>
  </si>
  <si>
    <t>Увеличение стоимости основных средств  (16701004104875903001)</t>
  </si>
  <si>
    <t>Увеличение стоимости лекарственных препаратов и материалов, применяемых в медицинских целях (16701004104875903001)</t>
  </si>
  <si>
    <t>Увеличение стоимости горюче-смазочных материалов (16701004104875903001)</t>
  </si>
  <si>
    <t>Увеличение стоимости строительных материалов (16701004104875903001)</t>
  </si>
  <si>
    <t>Увеличение стоимости мягкого инвентаря(16701004104875903001)</t>
  </si>
  <si>
    <t>Увеличение стоимости прочих оборотных средств (материалов) (16701004104875903001)</t>
  </si>
  <si>
    <t>Увеличение стоимости лекарственных препаратов и материалов, применяемых в медицинских целях (16700004104875905002)</t>
  </si>
  <si>
    <t>Остаток средств на начало текущего финансового года (16700004104875905999)</t>
  </si>
  <si>
    <t>Увеличение стоимости прочих оборотных средств (материалов)  (16700004104875905999)</t>
  </si>
  <si>
    <t>152</t>
  </si>
  <si>
    <t>Прочие безвозмездные поступления (16703004104875903002)</t>
  </si>
  <si>
    <t>5 розовый</t>
  </si>
  <si>
    <t>4 голубой</t>
  </si>
  <si>
    <t>2 зеленый</t>
  </si>
  <si>
    <t>Услуги связи (16703004104875903002)</t>
  </si>
  <si>
    <t>Коммунальные услуги (16703004104875903002)</t>
  </si>
  <si>
    <t>Работы, услуги по содержанию имущества (16703004104875903002)</t>
  </si>
  <si>
    <t>211</t>
  </si>
  <si>
    <t xml:space="preserve">              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образования,создавшего учреждение (16700004104875905002)   1102</t>
  </si>
  <si>
    <t xml:space="preserve">              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образования,создавшего учреждение (16700004104875905002)   0703</t>
  </si>
  <si>
    <t>Прочие безвозмездные поступления (16703004111220002003)</t>
  </si>
  <si>
    <t>16711020411122000</t>
  </si>
  <si>
    <t>16</t>
  </si>
  <si>
    <t>октября</t>
  </si>
  <si>
    <t>16.10.2020</t>
  </si>
  <si>
    <t xml:space="preserve">иные выплаты персоналу учреждения, за исключением ФОТ </t>
  </si>
  <si>
    <t>45769000</t>
  </si>
  <si>
    <t>212</t>
  </si>
  <si>
    <t>Прочие выплаты персоналу, в том числе компенсационного характера (16700004104875905002)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</si>
</sst>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Arial Cyr"/>
    </font>
    <font>
      <sz val="14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9" fillId="0" borderId="0" xfId="0" applyFont="1" applyBorder="1" applyAlignment="1" applyProtection="1"/>
    <xf numFmtId="0" fontId="9" fillId="0" borderId="0" xfId="0" applyFont="1" applyBorder="1" applyAlignment="1" applyProtection="1">
      <alignment horizontal="right"/>
    </xf>
    <xf numFmtId="49" fontId="9" fillId="0" borderId="0" xfId="0" applyNumberFormat="1" applyFont="1" applyBorder="1" applyAlignment="1" applyProtection="1">
      <alignment horizontal="left"/>
    </xf>
    <xf numFmtId="0" fontId="9" fillId="0" borderId="0" xfId="0" applyFont="1" applyBorder="1" applyAlignment="1" applyProtection="1">
      <alignment vertical="top"/>
    </xf>
    <xf numFmtId="49" fontId="9" fillId="0" borderId="0" xfId="0" applyNumberFormat="1" applyFont="1" applyBorder="1" applyAlignment="1" applyProtection="1"/>
    <xf numFmtId="0" fontId="10" fillId="0" borderId="0" xfId="0" applyFont="1" applyBorder="1" applyAlignment="1" applyProtection="1"/>
    <xf numFmtId="0" fontId="10" fillId="0" borderId="0" xfId="0" applyFont="1" applyBorder="1" applyAlignment="1" applyProtection="1">
      <alignment horizontal="right"/>
    </xf>
    <xf numFmtId="49" fontId="10" fillId="0" borderId="0" xfId="0" applyNumberFormat="1" applyFont="1" applyBorder="1" applyAlignment="1" applyProtection="1"/>
    <xf numFmtId="0" fontId="9" fillId="0" borderId="0" xfId="0" applyFont="1" applyBorder="1" applyAlignment="1" applyProtection="1">
      <alignment horizontal="left"/>
    </xf>
    <xf numFmtId="49" fontId="10" fillId="0" borderId="0" xfId="0" applyNumberFormat="1" applyFont="1" applyBorder="1" applyAlignment="1" applyProtection="1">
      <alignment horizontal="center"/>
    </xf>
    <xf numFmtId="0" fontId="9" fillId="0" borderId="8" xfId="0" applyFont="1" applyBorder="1" applyAlignment="1" applyProtection="1"/>
    <xf numFmtId="0" fontId="9" fillId="0" borderId="0" xfId="0" applyFont="1" applyBorder="1" applyAlignment="1" applyProtection="1">
      <alignment horizontal="left" wrapText="1"/>
    </xf>
    <xf numFmtId="49" fontId="9" fillId="0" borderId="0" xfId="0" applyNumberFormat="1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49" fontId="9" fillId="0" borderId="0" xfId="0" applyNumberFormat="1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left" vertical="center"/>
    </xf>
    <xf numFmtId="49" fontId="9" fillId="0" borderId="0" xfId="0" applyNumberFormat="1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wrapText="1"/>
    </xf>
    <xf numFmtId="49" fontId="9" fillId="0" borderId="0" xfId="0" applyNumberFormat="1" applyFont="1" applyBorder="1" applyAlignment="1" applyProtection="1">
      <alignment horizontal="center" vertical="top"/>
    </xf>
    <xf numFmtId="0" fontId="12" fillId="0" borderId="0" xfId="0" applyFont="1" applyBorder="1" applyAlignment="1" applyProtection="1"/>
    <xf numFmtId="0" fontId="13" fillId="0" borderId="0" xfId="0" applyFont="1"/>
    <xf numFmtId="0" fontId="7" fillId="0" borderId="1" xfId="0" applyFont="1" applyBorder="1"/>
    <xf numFmtId="0" fontId="7" fillId="0" borderId="0" xfId="0" applyFont="1"/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vertical="center"/>
    </xf>
    <xf numFmtId="0" fontId="14" fillId="0" borderId="0" xfId="0" applyFont="1"/>
    <xf numFmtId="0" fontId="14" fillId="0" borderId="1" xfId="0" applyFont="1" applyBorder="1"/>
    <xf numFmtId="49" fontId="7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2" fontId="7" fillId="0" borderId="1" xfId="0" applyNumberFormat="1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4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0" xfId="0" applyFill="1"/>
    <xf numFmtId="0" fontId="5" fillId="3" borderId="1" xfId="0" applyFont="1" applyFill="1" applyBorder="1" applyAlignment="1">
      <alignment wrapText="1"/>
    </xf>
    <xf numFmtId="0" fontId="0" fillId="3" borderId="1" xfId="0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0" fontId="0" fillId="3" borderId="0" xfId="0" applyFill="1"/>
    <xf numFmtId="0" fontId="0" fillId="3" borderId="1" xfId="0" applyFill="1" applyBorder="1" applyAlignment="1">
      <alignment wrapText="1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/>
    <xf numFmtId="0" fontId="7" fillId="4" borderId="1" xfId="0" applyFont="1" applyFill="1" applyBorder="1"/>
    <xf numFmtId="0" fontId="7" fillId="4" borderId="1" xfId="0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0" fontId="7" fillId="4" borderId="0" xfId="0" applyFont="1" applyFill="1"/>
    <xf numFmtId="0" fontId="7" fillId="3" borderId="1" xfId="0" applyFont="1" applyFill="1" applyBorder="1"/>
    <xf numFmtId="0" fontId="7" fillId="3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7" fillId="3" borderId="0" xfId="0" applyFont="1" applyFill="1"/>
    <xf numFmtId="0" fontId="5" fillId="4" borderId="1" xfId="0" applyFont="1" applyFill="1" applyBorder="1" applyAlignment="1">
      <alignment wrapText="1"/>
    </xf>
    <xf numFmtId="0" fontId="0" fillId="4" borderId="1" xfId="0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0" xfId="0" applyFill="1"/>
    <xf numFmtId="2" fontId="0" fillId="4" borderId="1" xfId="0" applyNumberFormat="1" applyFill="1" applyBorder="1" applyAlignment="1">
      <alignment horizontal="center" vertical="center"/>
    </xf>
    <xf numFmtId="49" fontId="15" fillId="4" borderId="1" xfId="0" applyNumberFormat="1" applyFont="1" applyFill="1" applyBorder="1" applyAlignment="1" applyProtection="1">
      <alignment horizontal="left" vertical="top" wrapText="1"/>
    </xf>
    <xf numFmtId="0" fontId="0" fillId="4" borderId="1" xfId="0" applyFill="1" applyBorder="1" applyAlignment="1">
      <alignment wrapText="1"/>
    </xf>
    <xf numFmtId="2" fontId="0" fillId="2" borderId="1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49" fontId="15" fillId="3" borderId="1" xfId="0" applyNumberFormat="1" applyFont="1" applyFill="1" applyBorder="1" applyAlignment="1" applyProtection="1">
      <alignment horizontal="left" vertical="top" wrapText="1"/>
    </xf>
    <xf numFmtId="49" fontId="7" fillId="0" borderId="0" xfId="0" applyNumberFormat="1" applyFont="1"/>
    <xf numFmtId="2" fontId="7" fillId="0" borderId="0" xfId="0" applyNumberFormat="1" applyFont="1"/>
    <xf numFmtId="2" fontId="0" fillId="0" borderId="1" xfId="0" applyNumberFormat="1" applyBorder="1"/>
    <xf numFmtId="0" fontId="3" fillId="2" borderId="1" xfId="0" applyFont="1" applyFill="1" applyBorder="1" applyAlignment="1">
      <alignment wrapText="1"/>
    </xf>
    <xf numFmtId="2" fontId="7" fillId="3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 applyProtection="1">
      <alignment horizontal="left" vertical="top" wrapText="1"/>
    </xf>
    <xf numFmtId="2" fontId="0" fillId="2" borderId="1" xfId="0" applyNumberFormat="1" applyFill="1" applyBorder="1" applyAlignment="1" applyProtection="1">
      <alignment horizontal="center" vertical="center"/>
    </xf>
    <xf numFmtId="2" fontId="0" fillId="3" borderId="1" xfId="0" applyNumberFormat="1" applyFill="1" applyBorder="1" applyAlignment="1" applyProtection="1">
      <alignment horizontal="center" vertical="center"/>
    </xf>
    <xf numFmtId="0" fontId="2" fillId="4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9" fillId="0" borderId="0" xfId="0" applyFont="1" applyBorder="1" applyAlignment="1" applyProtection="1">
      <alignment horizontal="left" vertical="top" wrapText="1"/>
    </xf>
    <xf numFmtId="49" fontId="10" fillId="0" borderId="0" xfId="0" applyNumberFormat="1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49" fontId="9" fillId="0" borderId="9" xfId="0" applyNumberFormat="1" applyFont="1" applyBorder="1" applyAlignment="1" applyProtection="1">
      <alignment horizontal="center" vertical="center"/>
    </xf>
    <xf numFmtId="49" fontId="9" fillId="0" borderId="7" xfId="0" applyNumberFormat="1" applyFont="1" applyBorder="1" applyAlignment="1" applyProtection="1">
      <alignment horizontal="center" vertical="center"/>
    </xf>
    <xf numFmtId="49" fontId="9" fillId="0" borderId="10" xfId="0" applyNumberFormat="1" applyFont="1" applyBorder="1" applyAlignment="1" applyProtection="1">
      <alignment horizontal="center" vertical="center"/>
    </xf>
    <xf numFmtId="49" fontId="10" fillId="0" borderId="0" xfId="0" applyNumberFormat="1" applyFont="1" applyBorder="1" applyAlignment="1" applyProtection="1">
      <alignment horizontal="left" vertical="center"/>
    </xf>
    <xf numFmtId="49" fontId="9" fillId="0" borderId="2" xfId="0" applyNumberFormat="1" applyFont="1" applyBorder="1" applyAlignment="1" applyProtection="1">
      <alignment horizontal="center" vertical="center"/>
    </xf>
    <xf numFmtId="49" fontId="9" fillId="0" borderId="3" xfId="0" applyNumberFormat="1" applyFont="1" applyBorder="1" applyAlignment="1" applyProtection="1">
      <alignment horizontal="center" vertical="center"/>
    </xf>
    <xf numFmtId="49" fontId="9" fillId="0" borderId="4" xfId="0" applyNumberFormat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wrapText="1"/>
    </xf>
    <xf numFmtId="0" fontId="10" fillId="0" borderId="0" xfId="0" applyFont="1" applyBorder="1" applyAlignment="1" applyProtection="1">
      <alignment horizontal="left" vertical="top" wrapText="1"/>
    </xf>
    <xf numFmtId="49" fontId="9" fillId="0" borderId="2" xfId="0" applyNumberFormat="1" applyFont="1" applyBorder="1" applyAlignment="1" applyProtection="1">
      <alignment horizontal="center"/>
    </xf>
    <xf numFmtId="49" fontId="9" fillId="0" borderId="3" xfId="0" applyNumberFormat="1" applyFont="1" applyBorder="1" applyAlignment="1" applyProtection="1">
      <alignment horizontal="center"/>
    </xf>
    <xf numFmtId="49" fontId="9" fillId="0" borderId="4" xfId="0" applyNumberFormat="1" applyFont="1" applyBorder="1" applyAlignment="1" applyProtection="1">
      <alignment horizontal="center"/>
    </xf>
    <xf numFmtId="49" fontId="9" fillId="0" borderId="2" xfId="0" applyNumberFormat="1" applyFont="1" applyBorder="1" applyAlignment="1" applyProtection="1">
      <alignment horizontal="center" wrapText="1"/>
    </xf>
    <xf numFmtId="49" fontId="9" fillId="0" borderId="3" xfId="0" applyNumberFormat="1" applyFont="1" applyBorder="1" applyAlignment="1" applyProtection="1">
      <alignment horizontal="center" wrapText="1"/>
    </xf>
    <xf numFmtId="49" fontId="9" fillId="0" borderId="4" xfId="0" applyNumberFormat="1" applyFont="1" applyBorder="1" applyAlignment="1" applyProtection="1">
      <alignment horizontal="center" wrapText="1"/>
    </xf>
    <xf numFmtId="0" fontId="9" fillId="0" borderId="7" xfId="0" applyFont="1" applyBorder="1" applyAlignment="1" applyProtection="1">
      <alignment horizontal="center" vertical="top"/>
    </xf>
    <xf numFmtId="49" fontId="10" fillId="0" borderId="7" xfId="0" applyNumberFormat="1" applyFont="1" applyBorder="1" applyAlignment="1" applyProtection="1">
      <alignment horizontal="center"/>
    </xf>
    <xf numFmtId="0" fontId="10" fillId="0" borderId="7" xfId="0" applyFont="1" applyBorder="1" applyAlignment="1" applyProtection="1">
      <alignment horizontal="center"/>
    </xf>
    <xf numFmtId="49" fontId="11" fillId="0" borderId="2" xfId="0" applyNumberFormat="1" applyFont="1" applyBorder="1" applyAlignment="1" applyProtection="1">
      <alignment horizontal="center"/>
    </xf>
    <xf numFmtId="49" fontId="11" fillId="0" borderId="3" xfId="0" applyNumberFormat="1" applyFont="1" applyBorder="1" applyAlignment="1" applyProtection="1">
      <alignment horizontal="center"/>
    </xf>
    <xf numFmtId="49" fontId="11" fillId="0" borderId="4" xfId="0" applyNumberFormat="1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center" vertical="top" wrapText="1"/>
    </xf>
    <xf numFmtId="0" fontId="9" fillId="0" borderId="7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 vertical="top"/>
    </xf>
    <xf numFmtId="49" fontId="9" fillId="0" borderId="7" xfId="0" applyNumberFormat="1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right"/>
    </xf>
    <xf numFmtId="49" fontId="9" fillId="0" borderId="7" xfId="0" applyNumberFormat="1" applyFont="1" applyBorder="1" applyAlignment="1" applyProtection="1">
      <alignment horizontal="left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0" fillId="5" borderId="1" xfId="0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right" wrapText="1"/>
    </xf>
    <xf numFmtId="49" fontId="0" fillId="5" borderId="1" xfId="0" applyNumberFormat="1" applyFill="1" applyBorder="1" applyAlignment="1">
      <alignment horizontal="center" vertical="center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W39"/>
  <sheetViews>
    <sheetView tabSelected="1" topLeftCell="A10" workbookViewId="0">
      <selection activeCell="EY12" sqref="EY12"/>
    </sheetView>
  </sheetViews>
  <sheetFormatPr defaultRowHeight="15" x14ac:dyDescent="0.25"/>
  <cols>
    <col min="1" max="33" width="0.85546875" customWidth="1"/>
    <col min="34" max="34" width="12.85546875" customWidth="1"/>
    <col min="35" max="43" width="0.85546875" customWidth="1"/>
    <col min="44" max="44" width="1.42578125" customWidth="1"/>
    <col min="45" max="91" width="0.85546875" customWidth="1"/>
    <col min="92" max="92" width="2" customWidth="1"/>
    <col min="93" max="112" width="0.85546875" customWidth="1"/>
    <col min="113" max="113" width="2.140625" customWidth="1"/>
    <col min="114" max="136" width="0.85546875" customWidth="1"/>
    <col min="137" max="137" width="6.85546875" customWidth="1"/>
    <col min="138" max="153" width="0.85546875" customWidth="1"/>
  </cols>
  <sheetData>
    <row r="1" spans="1:153" ht="18.75" x14ac:dyDescent="0.3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</row>
    <row r="2" spans="1:153" ht="18.75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91" t="s">
        <v>67</v>
      </c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</row>
    <row r="3" spans="1:153" ht="75" customHeight="1" x14ac:dyDescent="0.3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4" t="s">
        <v>68</v>
      </c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</row>
    <row r="4" spans="1:153" ht="18.75" x14ac:dyDescent="0.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5" t="s">
        <v>69</v>
      </c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</row>
    <row r="5" spans="1:153" ht="18.75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"/>
      <c r="DS5" s="11"/>
      <c r="DT5" s="116" t="s">
        <v>70</v>
      </c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</row>
    <row r="6" spans="1:153" ht="18.75" x14ac:dyDescent="0.3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7" t="s">
        <v>71</v>
      </c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"/>
      <c r="DS6" s="11"/>
      <c r="DT6" s="117" t="s">
        <v>72</v>
      </c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</row>
    <row r="7" spans="1:153" ht="18.75" x14ac:dyDescent="0.3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2" t="s">
        <v>73</v>
      </c>
      <c r="DG7" s="118" t="s">
        <v>210</v>
      </c>
      <c r="DH7" s="118"/>
      <c r="DI7" s="118"/>
      <c r="DJ7" s="118"/>
      <c r="DK7" s="11" t="s">
        <v>73</v>
      </c>
      <c r="DL7" s="11"/>
      <c r="DM7" s="11"/>
      <c r="DN7" s="118" t="s">
        <v>211</v>
      </c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9">
        <v>20</v>
      </c>
      <c r="EG7" s="119"/>
      <c r="EH7" s="119"/>
      <c r="EI7" s="119"/>
      <c r="EJ7" s="120" t="s">
        <v>101</v>
      </c>
      <c r="EK7" s="120"/>
      <c r="EL7" s="120"/>
      <c r="EM7" s="120"/>
      <c r="EN7" s="11" t="s">
        <v>74</v>
      </c>
      <c r="EO7" s="11"/>
      <c r="EP7" s="11"/>
      <c r="EQ7" s="11"/>
      <c r="ER7" s="11"/>
      <c r="ES7" s="11"/>
      <c r="ET7" s="11"/>
      <c r="EU7" s="11"/>
      <c r="EV7" s="11"/>
      <c r="EW7" s="11"/>
    </row>
    <row r="8" spans="1:153" ht="18.75" x14ac:dyDescent="0.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3"/>
      <c r="ES8" s="11"/>
      <c r="ET8" s="11"/>
      <c r="EU8" s="11"/>
      <c r="EV8" s="11"/>
      <c r="EW8" s="11"/>
    </row>
    <row r="9" spans="1:153" ht="18.75" x14ac:dyDescent="0.3">
      <c r="A9" s="113" t="s">
        <v>75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113"/>
      <c r="EG9" s="113"/>
      <c r="EH9" s="113"/>
      <c r="EI9" s="113"/>
      <c r="EJ9" s="113"/>
      <c r="EK9" s="113"/>
      <c r="EL9" s="113"/>
      <c r="EM9" s="113"/>
      <c r="EN9" s="113"/>
      <c r="EO9" s="113"/>
      <c r="EP9" s="113"/>
      <c r="EQ9" s="113"/>
      <c r="ER9" s="113"/>
      <c r="ES9" s="113"/>
      <c r="ET9" s="113"/>
      <c r="EU9" s="113"/>
      <c r="EV9" s="113"/>
      <c r="EW9" s="113"/>
    </row>
    <row r="10" spans="1:153" ht="18.75" x14ac:dyDescent="0.3">
      <c r="A10" s="113" t="s">
        <v>99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3"/>
      <c r="EK10" s="113"/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</row>
    <row r="11" spans="1:153" ht="18.75" x14ac:dyDescent="0.3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</row>
    <row r="12" spans="1:153" ht="18.75" x14ac:dyDescent="0.3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07" t="s">
        <v>76</v>
      </c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</row>
    <row r="13" spans="1:153" ht="18.75" x14ac:dyDescent="0.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2"/>
      <c r="CN13" s="11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2" t="s">
        <v>77</v>
      </c>
      <c r="EG13" s="11"/>
      <c r="EH13" s="101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3"/>
    </row>
    <row r="14" spans="1:153" ht="18.75" x14ac:dyDescent="0.3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6"/>
      <c r="AK14" s="17"/>
      <c r="AL14" s="18"/>
      <c r="AM14" s="18"/>
      <c r="AN14" s="18"/>
      <c r="AO14" s="18"/>
      <c r="AP14" s="16"/>
      <c r="AQ14" s="16"/>
      <c r="AR14" s="16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90" t="s">
        <v>100</v>
      </c>
      <c r="BE14" s="90"/>
      <c r="BF14" s="90"/>
      <c r="BG14" s="90"/>
      <c r="BH14" s="108" t="s">
        <v>210</v>
      </c>
      <c r="BI14" s="108"/>
      <c r="BJ14" s="108"/>
      <c r="BK14" s="108"/>
      <c r="BL14" s="16" t="s">
        <v>73</v>
      </c>
      <c r="BM14" s="16"/>
      <c r="BN14" s="16"/>
      <c r="BO14" s="108" t="s">
        <v>211</v>
      </c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6"/>
      <c r="CH14" s="109">
        <v>2020</v>
      </c>
      <c r="CI14" s="109"/>
      <c r="CJ14" s="109"/>
      <c r="CK14" s="109"/>
      <c r="CL14" s="109"/>
      <c r="CM14" s="109"/>
      <c r="CN14" s="109"/>
      <c r="CO14" s="16" t="s">
        <v>74</v>
      </c>
      <c r="CP14" s="16"/>
      <c r="CQ14" s="16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4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2" t="s">
        <v>78</v>
      </c>
      <c r="EG14" s="11"/>
      <c r="EH14" s="110" t="s">
        <v>212</v>
      </c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2"/>
    </row>
    <row r="15" spans="1:153" ht="18.75" x14ac:dyDescent="0.3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7"/>
      <c r="BH15" s="18"/>
      <c r="BI15" s="18"/>
      <c r="BJ15" s="18"/>
      <c r="BK15" s="18"/>
      <c r="BL15" s="16"/>
      <c r="BM15" s="16"/>
      <c r="BN15" s="16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6"/>
      <c r="CH15" s="16"/>
      <c r="CI15" s="16"/>
      <c r="CJ15" s="16"/>
      <c r="CK15" s="18"/>
      <c r="CL15" s="18"/>
      <c r="CM15" s="18"/>
      <c r="CN15" s="18"/>
      <c r="CO15" s="16"/>
      <c r="CP15" s="16"/>
      <c r="CQ15" s="16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4"/>
      <c r="DS15" s="14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2"/>
      <c r="EG15" s="11"/>
      <c r="EH15" s="101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3"/>
    </row>
    <row r="16" spans="1:153" ht="18.75" x14ac:dyDescent="0.3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4"/>
      <c r="BZ16" s="14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2"/>
      <c r="CN16" s="11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4"/>
      <c r="DS16" s="14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2"/>
      <c r="EG16" s="11"/>
      <c r="EH16" s="101"/>
      <c r="EI16" s="102"/>
      <c r="EJ16" s="102"/>
      <c r="EK16" s="102"/>
      <c r="EL16" s="102"/>
      <c r="EM16" s="102"/>
      <c r="EN16" s="102"/>
      <c r="EO16" s="102"/>
      <c r="EP16" s="102"/>
      <c r="EQ16" s="102"/>
      <c r="ER16" s="102"/>
      <c r="ES16" s="102"/>
      <c r="ET16" s="102"/>
      <c r="EU16" s="102"/>
      <c r="EV16" s="102"/>
      <c r="EW16" s="103"/>
    </row>
    <row r="17" spans="1:153" ht="18.75" x14ac:dyDescent="0.3">
      <c r="A17" s="19" t="s">
        <v>79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99" t="s">
        <v>80</v>
      </c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11"/>
      <c r="DR17" s="14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2" t="s">
        <v>81</v>
      </c>
      <c r="EG17" s="11"/>
      <c r="EH17" s="101"/>
      <c r="EI17" s="102"/>
      <c r="EJ17" s="102"/>
      <c r="EK17" s="102"/>
      <c r="EL17" s="102"/>
      <c r="EM17" s="102"/>
      <c r="EN17" s="102"/>
      <c r="EO17" s="102"/>
      <c r="EP17" s="102"/>
      <c r="EQ17" s="102"/>
      <c r="ER17" s="102"/>
      <c r="ES17" s="102"/>
      <c r="ET17" s="102"/>
      <c r="EU17" s="102"/>
      <c r="EV17" s="102"/>
      <c r="EW17" s="103"/>
    </row>
    <row r="18" spans="1:153" ht="18.75" x14ac:dyDescent="0.3">
      <c r="A18" s="19" t="s">
        <v>82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7"/>
      <c r="V18" s="20"/>
      <c r="W18" s="20"/>
      <c r="X18" s="20"/>
      <c r="Y18" s="20"/>
      <c r="Z18" s="16"/>
      <c r="AA18" s="16"/>
      <c r="AB18" s="16"/>
      <c r="AC18" s="11"/>
      <c r="AD18" s="11"/>
      <c r="AE18" s="11"/>
      <c r="AF18" s="11"/>
      <c r="AG18" s="11"/>
      <c r="AH18" s="11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99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99"/>
      <c r="DQ18" s="11" t="s">
        <v>83</v>
      </c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21"/>
      <c r="EH18" s="104"/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6"/>
    </row>
    <row r="19" spans="1:153" ht="18.75" x14ac:dyDescent="0.3">
      <c r="A19" s="19" t="s">
        <v>84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99"/>
      <c r="DE19" s="99"/>
      <c r="DF19" s="99"/>
      <c r="DG19" s="99"/>
      <c r="DH19" s="99"/>
      <c r="DI19" s="99"/>
      <c r="DJ19" s="99"/>
      <c r="DK19" s="99"/>
      <c r="DL19" s="99"/>
      <c r="DM19" s="99"/>
      <c r="DN19" s="99"/>
      <c r="DO19" s="99"/>
      <c r="DP19" s="99"/>
      <c r="DQ19" s="11"/>
      <c r="DR19" s="14"/>
      <c r="DS19" s="14"/>
      <c r="DT19" s="11"/>
      <c r="DU19" s="11"/>
      <c r="DV19" s="91" t="s">
        <v>102</v>
      </c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11"/>
      <c r="EH19" s="101" t="s">
        <v>104</v>
      </c>
      <c r="EI19" s="102"/>
      <c r="EJ19" s="102"/>
      <c r="EK19" s="102"/>
      <c r="EL19" s="102"/>
      <c r="EM19" s="102"/>
      <c r="EN19" s="102"/>
      <c r="EO19" s="102"/>
      <c r="EP19" s="102"/>
      <c r="EQ19" s="102"/>
      <c r="ER19" s="102"/>
      <c r="ES19" s="102"/>
      <c r="ET19" s="102"/>
      <c r="EU19" s="102"/>
      <c r="EV19" s="102"/>
      <c r="EW19" s="103"/>
    </row>
    <row r="20" spans="1:153" ht="18.75" x14ac:dyDescent="0.3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11"/>
      <c r="BU20" s="11"/>
      <c r="BV20" s="11"/>
      <c r="BW20" s="11"/>
      <c r="BX20" s="11"/>
      <c r="BY20" s="14"/>
      <c r="BZ20" s="14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2"/>
      <c r="CN20" s="11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4"/>
      <c r="DS20" s="14"/>
      <c r="DT20" s="11"/>
      <c r="DU20" s="11"/>
      <c r="DV20" s="91" t="s">
        <v>103</v>
      </c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11"/>
      <c r="EH20" s="92" t="s">
        <v>105</v>
      </c>
      <c r="EI20" s="93"/>
      <c r="EJ20" s="93"/>
      <c r="EK20" s="93"/>
      <c r="EL20" s="93"/>
      <c r="EM20" s="93"/>
      <c r="EN20" s="93"/>
      <c r="EO20" s="93"/>
      <c r="EP20" s="93"/>
      <c r="EQ20" s="93"/>
      <c r="ER20" s="93"/>
      <c r="ES20" s="93"/>
      <c r="ET20" s="93"/>
      <c r="EU20" s="93"/>
      <c r="EV20" s="93"/>
      <c r="EW20" s="94"/>
    </row>
    <row r="21" spans="1:153" ht="18.75" x14ac:dyDescent="0.25">
      <c r="A21" s="24" t="s">
        <v>85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95" t="s">
        <v>86</v>
      </c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5"/>
      <c r="CN21" s="24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6" t="s">
        <v>87</v>
      </c>
      <c r="EG21" s="24"/>
      <c r="EH21" s="96" t="s">
        <v>88</v>
      </c>
      <c r="EI21" s="97"/>
      <c r="EJ21" s="97"/>
      <c r="EK21" s="97"/>
      <c r="EL21" s="97"/>
      <c r="EM21" s="97"/>
      <c r="EN21" s="97"/>
      <c r="EO21" s="97"/>
      <c r="EP21" s="97"/>
      <c r="EQ21" s="97"/>
      <c r="ER21" s="97"/>
      <c r="ES21" s="97"/>
      <c r="ET21" s="97"/>
      <c r="EU21" s="97"/>
      <c r="EV21" s="97"/>
      <c r="EW21" s="98"/>
    </row>
    <row r="22" spans="1:153" ht="18.75" x14ac:dyDescent="0.25">
      <c r="A22" s="27" t="s">
        <v>89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6"/>
      <c r="CN22" s="24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6" t="s">
        <v>90</v>
      </c>
      <c r="EG22" s="24"/>
      <c r="EH22" s="96" t="s">
        <v>91</v>
      </c>
      <c r="EI22" s="97"/>
      <c r="EJ22" s="97"/>
      <c r="EK22" s="97"/>
      <c r="EL22" s="97"/>
      <c r="EM22" s="97"/>
      <c r="EN22" s="97"/>
      <c r="EO22" s="97"/>
      <c r="EP22" s="97"/>
      <c r="EQ22" s="97"/>
      <c r="ER22" s="97"/>
      <c r="ES22" s="97"/>
      <c r="ET22" s="97"/>
      <c r="EU22" s="97"/>
      <c r="EV22" s="97"/>
      <c r="EW22" s="98"/>
    </row>
    <row r="23" spans="1:153" ht="18.75" x14ac:dyDescent="0.25">
      <c r="A23" s="27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7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</row>
    <row r="24" spans="1:153" ht="18.75" x14ac:dyDescent="0.3">
      <c r="A24" s="19" t="s">
        <v>92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11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99" t="s">
        <v>93</v>
      </c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</row>
    <row r="25" spans="1:153" ht="18.75" x14ac:dyDescent="0.3">
      <c r="A25" s="19" t="s">
        <v>94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11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</row>
    <row r="26" spans="1:153" ht="18.75" x14ac:dyDescent="0.3">
      <c r="A26" s="1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30"/>
      <c r="CP26" s="30"/>
      <c r="CQ26" s="30"/>
      <c r="CR26" s="30"/>
      <c r="CS26" s="30"/>
      <c r="CT26" s="30"/>
      <c r="CU26" s="30"/>
      <c r="CV26" s="30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</row>
    <row r="27" spans="1:153" ht="18.75" x14ac:dyDescent="0.3">
      <c r="A27" s="19" t="s">
        <v>95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00" t="s">
        <v>96</v>
      </c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  <c r="DQ27" s="100"/>
      <c r="DR27" s="100"/>
      <c r="DS27" s="100"/>
      <c r="DT27" s="100"/>
      <c r="DU27" s="100"/>
      <c r="DV27" s="100"/>
      <c r="DW27" s="100"/>
      <c r="DX27" s="100"/>
      <c r="DY27" s="100"/>
      <c r="DZ27" s="100"/>
      <c r="EA27" s="100"/>
      <c r="EB27" s="100"/>
      <c r="EC27" s="100"/>
      <c r="ED27" s="100"/>
      <c r="EE27" s="100"/>
      <c r="EF27" s="100"/>
      <c r="EG27" s="100"/>
      <c r="EH27" s="100"/>
      <c r="EI27" s="100"/>
      <c r="EJ27" s="100"/>
      <c r="EK27" s="100"/>
      <c r="EL27" s="100"/>
      <c r="EM27" s="100"/>
      <c r="EN27" s="100"/>
      <c r="EO27" s="100"/>
      <c r="EP27" s="100"/>
      <c r="EQ27" s="100"/>
      <c r="ER27" s="100"/>
      <c r="ES27" s="100"/>
      <c r="ET27" s="100"/>
      <c r="EU27" s="100"/>
      <c r="EV27" s="100"/>
      <c r="EW27" s="100"/>
    </row>
    <row r="28" spans="1:153" ht="18.75" x14ac:dyDescent="0.3">
      <c r="A28" s="19" t="s">
        <v>97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00"/>
      <c r="DL28" s="100"/>
      <c r="DM28" s="100"/>
      <c r="DN28" s="100"/>
      <c r="DO28" s="100"/>
      <c r="DP28" s="100"/>
      <c r="DQ28" s="100"/>
      <c r="DR28" s="100"/>
      <c r="DS28" s="100"/>
      <c r="DT28" s="100"/>
      <c r="DU28" s="100"/>
      <c r="DV28" s="100"/>
      <c r="DW28" s="100"/>
      <c r="DX28" s="100"/>
      <c r="DY28" s="100"/>
      <c r="DZ28" s="100"/>
      <c r="EA28" s="100"/>
      <c r="EB28" s="100"/>
      <c r="EC28" s="100"/>
      <c r="ED28" s="100"/>
      <c r="EE28" s="100"/>
      <c r="EF28" s="100"/>
      <c r="EG28" s="100"/>
      <c r="EH28" s="100"/>
      <c r="EI28" s="100"/>
      <c r="EJ28" s="100"/>
      <c r="EK28" s="100"/>
      <c r="EL28" s="100"/>
      <c r="EM28" s="100"/>
      <c r="EN28" s="100"/>
      <c r="EO28" s="100"/>
      <c r="EP28" s="100"/>
      <c r="EQ28" s="100"/>
      <c r="ER28" s="100"/>
      <c r="ES28" s="100"/>
      <c r="ET28" s="100"/>
      <c r="EU28" s="100"/>
      <c r="EV28" s="100"/>
      <c r="EW28" s="100"/>
    </row>
    <row r="29" spans="1:153" ht="18.75" x14ac:dyDescent="0.3">
      <c r="A29" s="19" t="s">
        <v>98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100"/>
      <c r="DI29" s="100"/>
      <c r="DJ29" s="100"/>
      <c r="DK29" s="100"/>
      <c r="DL29" s="100"/>
      <c r="DM29" s="100"/>
      <c r="DN29" s="100"/>
      <c r="DO29" s="100"/>
      <c r="DP29" s="100"/>
      <c r="DQ29" s="100"/>
      <c r="DR29" s="100"/>
      <c r="DS29" s="100"/>
      <c r="DT29" s="100"/>
      <c r="DU29" s="100"/>
      <c r="DV29" s="100"/>
      <c r="DW29" s="100"/>
      <c r="DX29" s="100"/>
      <c r="DY29" s="100"/>
      <c r="DZ29" s="100"/>
      <c r="EA29" s="100"/>
      <c r="EB29" s="100"/>
      <c r="EC29" s="100"/>
      <c r="ED29" s="100"/>
      <c r="EE29" s="100"/>
      <c r="EF29" s="100"/>
      <c r="EG29" s="100"/>
      <c r="EH29" s="100"/>
      <c r="EI29" s="100"/>
      <c r="EJ29" s="100"/>
      <c r="EK29" s="100"/>
      <c r="EL29" s="100"/>
      <c r="EM29" s="100"/>
      <c r="EN29" s="100"/>
      <c r="EO29" s="100"/>
      <c r="EP29" s="100"/>
      <c r="EQ29" s="100"/>
      <c r="ER29" s="100"/>
      <c r="ES29" s="100"/>
      <c r="ET29" s="100"/>
      <c r="EU29" s="100"/>
      <c r="EV29" s="100"/>
      <c r="EW29" s="100"/>
    </row>
    <row r="30" spans="1:153" ht="18.75" x14ac:dyDescent="0.3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</row>
    <row r="31" spans="1:153" ht="18.75" x14ac:dyDescent="0.25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</row>
    <row r="32" spans="1:153" ht="18" x14ac:dyDescent="0.2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</row>
    <row r="33" spans="1:153" ht="18" x14ac:dyDescent="0.2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</row>
    <row r="34" spans="1:153" ht="18" x14ac:dyDescent="0.2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</row>
    <row r="35" spans="1:153" ht="18" x14ac:dyDescent="0.2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</row>
    <row r="36" spans="1:153" ht="18" x14ac:dyDescent="0.2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</row>
    <row r="37" spans="1:153" ht="18" x14ac:dyDescent="0.2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</row>
    <row r="38" spans="1:153" ht="18" x14ac:dyDescent="0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</row>
    <row r="39" spans="1:153" ht="18" x14ac:dyDescent="0.2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</row>
  </sheetData>
  <mergeCells count="35">
    <mergeCell ref="A10:EW10"/>
    <mergeCell ref="CX2:EW2"/>
    <mergeCell ref="CX3:EW3"/>
    <mergeCell ref="CX4:EW4"/>
    <mergeCell ref="CX5:DQ5"/>
    <mergeCell ref="DT5:EW5"/>
    <mergeCell ref="CX6:DQ6"/>
    <mergeCell ref="DT6:EW6"/>
    <mergeCell ref="DG7:DJ7"/>
    <mergeCell ref="DN7:EE7"/>
    <mergeCell ref="EF7:EI7"/>
    <mergeCell ref="EJ7:EM7"/>
    <mergeCell ref="A9:EW9"/>
    <mergeCell ref="EH12:EW12"/>
    <mergeCell ref="EH13:EW13"/>
    <mergeCell ref="BH14:BK14"/>
    <mergeCell ref="BO14:CF14"/>
    <mergeCell ref="CH14:CN14"/>
    <mergeCell ref="EH14:EW14"/>
    <mergeCell ref="A31:DD31"/>
    <mergeCell ref="BD14:BG14"/>
    <mergeCell ref="DV19:EF19"/>
    <mergeCell ref="DV20:EF20"/>
    <mergeCell ref="EH20:EW20"/>
    <mergeCell ref="AI21:BW21"/>
    <mergeCell ref="EH21:EW21"/>
    <mergeCell ref="EH22:EW22"/>
    <mergeCell ref="AS24:EW25"/>
    <mergeCell ref="AS27:EW29"/>
    <mergeCell ref="EH15:EW15"/>
    <mergeCell ref="EH16:EW16"/>
    <mergeCell ref="AI17:DP19"/>
    <mergeCell ref="EH17:EW17"/>
    <mergeCell ref="EH18:EW18"/>
    <mergeCell ref="EH19:EW19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"/>
  <sheetViews>
    <sheetView view="pageBreakPreview" topLeftCell="A31" zoomScaleNormal="100" zoomScaleSheetLayoutView="100" workbookViewId="0">
      <selection activeCell="A40" sqref="A40"/>
    </sheetView>
  </sheetViews>
  <sheetFormatPr defaultRowHeight="15" x14ac:dyDescent="0.25"/>
  <cols>
    <col min="1" max="1" width="36.7109375" customWidth="1"/>
    <col min="2" max="2" width="10.28515625" customWidth="1"/>
    <col min="3" max="3" width="21.5703125" customWidth="1"/>
    <col min="4" max="4" width="21.28515625" customWidth="1"/>
    <col min="5" max="5" width="16.28515625" customWidth="1"/>
    <col min="6" max="7" width="16.85546875" customWidth="1"/>
    <col min="8" max="8" width="14.7109375" customWidth="1"/>
    <col min="9" max="9" width="13.7109375" customWidth="1"/>
    <col min="10" max="10" width="10.5703125" customWidth="1"/>
    <col min="11" max="11" width="11" customWidth="1"/>
  </cols>
  <sheetData>
    <row r="1" spans="1:11" ht="15.75" x14ac:dyDescent="0.25">
      <c r="C1" s="6" t="s">
        <v>16</v>
      </c>
    </row>
    <row r="3" spans="1:11" ht="23.25" customHeight="1" x14ac:dyDescent="0.25">
      <c r="A3" s="124" t="s">
        <v>0</v>
      </c>
      <c r="B3" s="124" t="s">
        <v>1</v>
      </c>
      <c r="C3" s="124" t="s">
        <v>12</v>
      </c>
      <c r="D3" s="124" t="s">
        <v>13</v>
      </c>
      <c r="E3" s="121" t="s">
        <v>2</v>
      </c>
      <c r="F3" s="122"/>
      <c r="G3" s="122"/>
      <c r="H3" s="123"/>
    </row>
    <row r="4" spans="1:11" ht="62.25" customHeight="1" x14ac:dyDescent="0.25">
      <c r="A4" s="125"/>
      <c r="B4" s="125"/>
      <c r="C4" s="125"/>
      <c r="D4" s="125"/>
      <c r="E4" s="5" t="s">
        <v>22</v>
      </c>
      <c r="F4" s="5" t="s">
        <v>23</v>
      </c>
      <c r="G4" s="5" t="s">
        <v>6</v>
      </c>
      <c r="H4" s="5" t="s">
        <v>3</v>
      </c>
    </row>
    <row r="5" spans="1:11" ht="24" customHeight="1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</row>
    <row r="6" spans="1:11" ht="30" x14ac:dyDescent="0.25">
      <c r="A6" s="2" t="s">
        <v>10</v>
      </c>
      <c r="B6" s="7" t="s">
        <v>7</v>
      </c>
      <c r="C6" s="3" t="s">
        <v>8</v>
      </c>
      <c r="D6" s="3" t="s">
        <v>8</v>
      </c>
      <c r="E6" s="3"/>
      <c r="F6" s="3"/>
      <c r="G6" s="3"/>
      <c r="H6" s="3"/>
    </row>
    <row r="7" spans="1:11" ht="44.25" customHeight="1" x14ac:dyDescent="0.25">
      <c r="A7" s="2" t="s">
        <v>195</v>
      </c>
      <c r="B7" s="7"/>
      <c r="C7" s="7" t="s">
        <v>123</v>
      </c>
      <c r="D7" s="3">
        <v>510</v>
      </c>
      <c r="E7" s="3">
        <v>63753.29</v>
      </c>
      <c r="F7" s="3"/>
      <c r="G7" s="3"/>
      <c r="H7" s="3"/>
    </row>
    <row r="8" spans="1:11" ht="30" x14ac:dyDescent="0.25">
      <c r="A8" s="2" t="s">
        <v>11</v>
      </c>
      <c r="B8" s="7" t="s">
        <v>9</v>
      </c>
      <c r="C8" s="3" t="s">
        <v>8</v>
      </c>
      <c r="D8" s="3" t="s">
        <v>8</v>
      </c>
      <c r="E8" s="3"/>
      <c r="F8" s="3"/>
      <c r="G8" s="3"/>
      <c r="H8" s="3"/>
    </row>
    <row r="9" spans="1:11" s="34" customFormat="1" x14ac:dyDescent="0.25">
      <c r="A9" s="33" t="s">
        <v>4</v>
      </c>
      <c r="B9" s="4">
        <v>1000</v>
      </c>
      <c r="C9" s="4"/>
      <c r="D9" s="39"/>
      <c r="E9" s="4">
        <f>E13+E15+E20</f>
        <v>49394730.549999997</v>
      </c>
      <c r="F9" s="4">
        <f t="shared" ref="F9:G9" si="0">F13+F15+F20</f>
        <v>48769000</v>
      </c>
      <c r="G9" s="4">
        <f t="shared" si="0"/>
        <v>48769000</v>
      </c>
      <c r="H9" s="4"/>
      <c r="I9" s="34">
        <f>E10+E11+E12</f>
        <v>49394730.549999997</v>
      </c>
      <c r="J9" s="34">
        <f t="shared" ref="J9:K9" si="1">F10+F11+F12</f>
        <v>48769000</v>
      </c>
      <c r="K9" s="34">
        <f t="shared" si="1"/>
        <v>48769000</v>
      </c>
    </row>
    <row r="10" spans="1:11" s="63" customFormat="1" x14ac:dyDescent="0.25">
      <c r="A10" s="60" t="s">
        <v>116</v>
      </c>
      <c r="B10" s="61">
        <v>1001</v>
      </c>
      <c r="C10" s="61"/>
      <c r="D10" s="62"/>
      <c r="E10" s="61">
        <f>E16+E17</f>
        <v>45769000</v>
      </c>
      <c r="F10" s="61">
        <f t="shared" ref="F10:G10" si="2">F16+F17</f>
        <v>45769000</v>
      </c>
      <c r="G10" s="61">
        <f t="shared" si="2"/>
        <v>45769000</v>
      </c>
      <c r="H10" s="61"/>
    </row>
    <row r="11" spans="1:11" s="67" customFormat="1" x14ac:dyDescent="0.25">
      <c r="A11" s="64" t="s">
        <v>117</v>
      </c>
      <c r="B11" s="65">
        <v>1002</v>
      </c>
      <c r="C11" s="65"/>
      <c r="D11" s="66"/>
      <c r="E11" s="65">
        <f>E13+E18+E22+E19</f>
        <v>3000000</v>
      </c>
      <c r="F11" s="65">
        <f t="shared" ref="F11:G11" si="3">F13+F18+F22+F19</f>
        <v>3000000</v>
      </c>
      <c r="G11" s="65">
        <f t="shared" si="3"/>
        <v>3000000</v>
      </c>
      <c r="H11" s="65"/>
    </row>
    <row r="12" spans="1:11" s="59" customFormat="1" x14ac:dyDescent="0.25">
      <c r="A12" s="56" t="s">
        <v>118</v>
      </c>
      <c r="B12" s="57">
        <v>1003</v>
      </c>
      <c r="C12" s="57"/>
      <c r="D12" s="58"/>
      <c r="E12" s="57">
        <f>E23+E24</f>
        <v>625730.55000000005</v>
      </c>
      <c r="F12" s="57"/>
      <c r="G12" s="57"/>
      <c r="H12" s="57"/>
    </row>
    <row r="13" spans="1:11" s="37" customFormat="1" ht="30" x14ac:dyDescent="0.25">
      <c r="A13" s="35" t="s">
        <v>17</v>
      </c>
      <c r="B13" s="36">
        <v>1100</v>
      </c>
      <c r="C13" s="36">
        <v>121</v>
      </c>
      <c r="D13" s="40"/>
      <c r="E13" s="36">
        <f>E14</f>
        <v>130992.5</v>
      </c>
      <c r="F13" s="36">
        <f t="shared" ref="F13:G13" si="4">F14</f>
        <v>130992.5</v>
      </c>
      <c r="G13" s="36">
        <f t="shared" si="4"/>
        <v>130992.5</v>
      </c>
      <c r="H13" s="36"/>
    </row>
    <row r="14" spans="1:11" s="54" customFormat="1" ht="45" x14ac:dyDescent="0.25">
      <c r="A14" s="55" t="s">
        <v>152</v>
      </c>
      <c r="B14" s="52">
        <v>1110</v>
      </c>
      <c r="C14" s="53" t="s">
        <v>148</v>
      </c>
      <c r="D14" s="53" t="s">
        <v>142</v>
      </c>
      <c r="E14" s="52">
        <v>130992.5</v>
      </c>
      <c r="F14" s="52">
        <v>130992.5</v>
      </c>
      <c r="G14" s="52">
        <v>130992.5</v>
      </c>
      <c r="H14" s="52"/>
    </row>
    <row r="15" spans="1:11" s="37" customFormat="1" ht="45" x14ac:dyDescent="0.25">
      <c r="A15" s="35" t="s">
        <v>18</v>
      </c>
      <c r="B15" s="36">
        <v>1200</v>
      </c>
      <c r="C15" s="36">
        <v>131</v>
      </c>
      <c r="D15" s="40"/>
      <c r="E15" s="36">
        <f>SUM(E16:E19)</f>
        <v>48538007.5</v>
      </c>
      <c r="F15" s="36">
        <f t="shared" ref="F15:G15" si="5">SUM(F16:F19)</f>
        <v>48538007.5</v>
      </c>
      <c r="G15" s="36">
        <f t="shared" si="5"/>
        <v>48538007.5</v>
      </c>
      <c r="H15" s="36"/>
    </row>
    <row r="16" spans="1:11" s="71" customFormat="1" ht="107.25" customHeight="1" x14ac:dyDescent="0.25">
      <c r="A16" s="68" t="s">
        <v>174</v>
      </c>
      <c r="B16" s="69">
        <v>1210</v>
      </c>
      <c r="C16" s="69" t="s">
        <v>123</v>
      </c>
      <c r="D16" s="70" t="s">
        <v>143</v>
      </c>
      <c r="E16" s="69">
        <v>36726300</v>
      </c>
      <c r="F16" s="69">
        <v>36726300</v>
      </c>
      <c r="G16" s="69">
        <v>36726300</v>
      </c>
      <c r="H16" s="69"/>
    </row>
    <row r="17" spans="1:11" s="71" customFormat="1" ht="105.75" customHeight="1" x14ac:dyDescent="0.25">
      <c r="A17" s="68" t="s">
        <v>174</v>
      </c>
      <c r="B17" s="69"/>
      <c r="C17" s="69" t="s">
        <v>124</v>
      </c>
      <c r="D17" s="70" t="s">
        <v>143</v>
      </c>
      <c r="E17" s="69">
        <v>9042700</v>
      </c>
      <c r="F17" s="69">
        <v>9042700</v>
      </c>
      <c r="G17" s="69">
        <v>9042700</v>
      </c>
      <c r="H17" s="69"/>
      <c r="J17" s="71" t="s">
        <v>199</v>
      </c>
    </row>
    <row r="18" spans="1:11" s="54" customFormat="1" ht="100.5" customHeight="1" x14ac:dyDescent="0.25">
      <c r="A18" s="88" t="s">
        <v>206</v>
      </c>
      <c r="B18" s="52"/>
      <c r="C18" s="53" t="s">
        <v>149</v>
      </c>
      <c r="D18" s="53" t="s">
        <v>143</v>
      </c>
      <c r="E18" s="52">
        <v>2638807.5</v>
      </c>
      <c r="F18" s="52">
        <v>2638807.5</v>
      </c>
      <c r="G18" s="52">
        <v>2638807.5</v>
      </c>
      <c r="H18" s="52"/>
      <c r="J18" s="54" t="s">
        <v>200</v>
      </c>
    </row>
    <row r="19" spans="1:11" s="54" customFormat="1" ht="100.5" customHeight="1" x14ac:dyDescent="0.25">
      <c r="A19" s="88" t="s">
        <v>207</v>
      </c>
      <c r="B19" s="52"/>
      <c r="C19" s="53" t="s">
        <v>149</v>
      </c>
      <c r="D19" s="53" t="s">
        <v>143</v>
      </c>
      <c r="E19" s="52">
        <v>130200</v>
      </c>
      <c r="F19" s="52">
        <v>130200</v>
      </c>
      <c r="G19" s="52">
        <v>130200</v>
      </c>
      <c r="H19" s="52"/>
    </row>
    <row r="20" spans="1:11" s="37" customFormat="1" x14ac:dyDescent="0.25">
      <c r="A20" s="35" t="s">
        <v>151</v>
      </c>
      <c r="B20" s="36">
        <v>1500</v>
      </c>
      <c r="C20" s="36">
        <v>180</v>
      </c>
      <c r="D20" s="40"/>
      <c r="E20" s="36">
        <f>E22+E23+E24</f>
        <v>725730.55</v>
      </c>
      <c r="F20" s="36">
        <f t="shared" ref="F20:G20" si="6">F22</f>
        <v>100000</v>
      </c>
      <c r="G20" s="36">
        <f t="shared" si="6"/>
        <v>100000</v>
      </c>
      <c r="H20" s="36"/>
      <c r="J20" s="37" t="s">
        <v>201</v>
      </c>
    </row>
    <row r="21" spans="1:11" x14ac:dyDescent="0.25">
      <c r="A21" s="43" t="s">
        <v>19</v>
      </c>
      <c r="B21" s="3"/>
      <c r="C21" s="3"/>
      <c r="D21" s="7"/>
      <c r="E21" s="3"/>
      <c r="F21" s="3"/>
      <c r="G21" s="3"/>
      <c r="H21" s="3"/>
    </row>
    <row r="22" spans="1:11" s="54" customFormat="1" ht="30" x14ac:dyDescent="0.25">
      <c r="A22" s="51" t="s">
        <v>153</v>
      </c>
      <c r="B22" s="52"/>
      <c r="C22" s="53" t="s">
        <v>147</v>
      </c>
      <c r="D22" s="53" t="s">
        <v>150</v>
      </c>
      <c r="E22" s="52">
        <v>100000</v>
      </c>
      <c r="F22" s="52">
        <v>100000</v>
      </c>
      <c r="G22" s="52">
        <v>100000</v>
      </c>
      <c r="H22" s="52"/>
    </row>
    <row r="23" spans="1:11" s="50" customFormat="1" ht="30" x14ac:dyDescent="0.25">
      <c r="A23" s="47" t="s">
        <v>198</v>
      </c>
      <c r="B23" s="48"/>
      <c r="C23" s="49" t="s">
        <v>123</v>
      </c>
      <c r="D23" s="49" t="s">
        <v>197</v>
      </c>
      <c r="E23" s="48">
        <v>537530.55000000005</v>
      </c>
      <c r="F23" s="48"/>
      <c r="G23" s="48"/>
      <c r="H23" s="48"/>
    </row>
    <row r="24" spans="1:11" s="50" customFormat="1" ht="30" x14ac:dyDescent="0.25">
      <c r="A24" s="81" t="s">
        <v>208</v>
      </c>
      <c r="B24" s="48"/>
      <c r="C24" s="49" t="s">
        <v>209</v>
      </c>
      <c r="D24" s="49" t="s">
        <v>197</v>
      </c>
      <c r="E24" s="48">
        <v>88200</v>
      </c>
      <c r="F24" s="48"/>
      <c r="G24" s="48"/>
      <c r="H24" s="48"/>
    </row>
    <row r="25" spans="1:11" s="34" customFormat="1" x14ac:dyDescent="0.25">
      <c r="A25" s="33" t="s">
        <v>5</v>
      </c>
      <c r="B25" s="4">
        <v>2000</v>
      </c>
      <c r="C25" s="4" t="s">
        <v>8</v>
      </c>
      <c r="D25" s="39"/>
      <c r="E25" s="44">
        <f>E29+E46+E56</f>
        <v>49428483.840000004</v>
      </c>
      <c r="F25" s="4">
        <f>F29+F46+F56</f>
        <v>48739000</v>
      </c>
      <c r="G25" s="4">
        <f>G29+G46+G56</f>
        <v>48739000</v>
      </c>
      <c r="H25" s="4"/>
      <c r="I25" s="79">
        <f>E26+E27+E28</f>
        <v>49428483.839999996</v>
      </c>
      <c r="J25" s="78">
        <f t="shared" ref="J25:K25" si="7">F26+F27+F28</f>
        <v>48739000</v>
      </c>
      <c r="K25" s="78">
        <f t="shared" si="7"/>
        <v>48739000</v>
      </c>
    </row>
    <row r="26" spans="1:11" s="34" customFormat="1" x14ac:dyDescent="0.25">
      <c r="A26" s="60" t="s">
        <v>119</v>
      </c>
      <c r="B26" s="61">
        <v>2001</v>
      </c>
      <c r="C26" s="61"/>
      <c r="D26" s="62"/>
      <c r="E26" s="62" t="s">
        <v>214</v>
      </c>
      <c r="F26" s="62" t="s">
        <v>214</v>
      </c>
      <c r="G26" s="62" t="s">
        <v>214</v>
      </c>
      <c r="H26" s="61"/>
    </row>
    <row r="27" spans="1:11" s="67" customFormat="1" x14ac:dyDescent="0.25">
      <c r="A27" s="64" t="s">
        <v>120</v>
      </c>
      <c r="B27" s="65">
        <v>2002</v>
      </c>
      <c r="C27" s="65"/>
      <c r="D27" s="66"/>
      <c r="E27" s="82">
        <f>E33+E37+E44+E48+E53+E55+E65+E68+E71+E73+E77+E79+E81+E83+E85+E87+E88+E90+E34+E45+E39</f>
        <v>3033753.29</v>
      </c>
      <c r="F27" s="82">
        <f t="shared" ref="F27:G27" si="8">F33+F37+F44+F48+F53+F55+F65+F68+F71+F73+F77+F79+F81+F83+F85+F87+F88+F90+F34+F45+F39</f>
        <v>2970000</v>
      </c>
      <c r="G27" s="82">
        <f t="shared" si="8"/>
        <v>2970000</v>
      </c>
      <c r="H27" s="65"/>
    </row>
    <row r="28" spans="1:11" s="34" customFormat="1" x14ac:dyDescent="0.25">
      <c r="A28" s="56" t="s">
        <v>121</v>
      </c>
      <c r="B28" s="57">
        <v>2003</v>
      </c>
      <c r="C28" s="57"/>
      <c r="D28" s="58"/>
      <c r="E28" s="83">
        <f>E61+E66+E69+E89</f>
        <v>625730.55000000005</v>
      </c>
      <c r="F28" s="57"/>
      <c r="G28" s="57"/>
      <c r="H28" s="57"/>
    </row>
    <row r="29" spans="1:11" ht="30" x14ac:dyDescent="0.25">
      <c r="A29" s="9" t="s">
        <v>20</v>
      </c>
      <c r="B29" s="3">
        <v>2100</v>
      </c>
      <c r="C29" s="3" t="s">
        <v>8</v>
      </c>
      <c r="D29" s="7"/>
      <c r="E29" s="41">
        <f>E30+E41+E38</f>
        <v>32262646</v>
      </c>
      <c r="F29" s="41">
        <f t="shared" ref="F29:G29" si="9">F30+F41+F38</f>
        <v>32262646</v>
      </c>
      <c r="G29" s="41">
        <f t="shared" si="9"/>
        <v>32262646</v>
      </c>
      <c r="H29" s="3" t="s">
        <v>8</v>
      </c>
    </row>
    <row r="30" spans="1:11" s="37" customFormat="1" x14ac:dyDescent="0.25">
      <c r="A30" s="38" t="s">
        <v>122</v>
      </c>
      <c r="B30" s="36">
        <v>2110</v>
      </c>
      <c r="C30" s="36">
        <v>111</v>
      </c>
      <c r="D30" s="40"/>
      <c r="E30" s="45">
        <f>SUM(E31:E37)</f>
        <v>24777510</v>
      </c>
      <c r="F30" s="36">
        <f>SUM(F31:F37)</f>
        <v>24777510</v>
      </c>
      <c r="G30" s="36">
        <f t="shared" ref="G30" si="10">SUM(G31:G37)</f>
        <v>24777510</v>
      </c>
      <c r="H30" s="36" t="s">
        <v>8</v>
      </c>
    </row>
    <row r="31" spans="1:11" s="71" customFormat="1" ht="30" x14ac:dyDescent="0.25">
      <c r="A31" s="68" t="s">
        <v>175</v>
      </c>
      <c r="B31" s="69"/>
      <c r="C31" s="69" t="s">
        <v>123</v>
      </c>
      <c r="D31" s="70">
        <v>211</v>
      </c>
      <c r="E31" s="72">
        <v>16843710</v>
      </c>
      <c r="F31" s="69">
        <v>16843710</v>
      </c>
      <c r="G31" s="69">
        <v>16843710</v>
      </c>
      <c r="H31" s="69"/>
    </row>
    <row r="32" spans="1:11" s="71" customFormat="1" ht="30" x14ac:dyDescent="0.25">
      <c r="A32" s="87" t="s">
        <v>175</v>
      </c>
      <c r="B32" s="69"/>
      <c r="C32" s="69" t="s">
        <v>124</v>
      </c>
      <c r="D32" s="70">
        <v>211</v>
      </c>
      <c r="E32" s="72">
        <v>6878000</v>
      </c>
      <c r="F32" s="72">
        <v>6878000</v>
      </c>
      <c r="G32" s="72">
        <v>6878000</v>
      </c>
      <c r="H32" s="69"/>
    </row>
    <row r="33" spans="1:8" s="54" customFormat="1" ht="30" x14ac:dyDescent="0.25">
      <c r="A33" s="51" t="s">
        <v>154</v>
      </c>
      <c r="B33" s="52"/>
      <c r="C33" s="52" t="s">
        <v>123</v>
      </c>
      <c r="D33" s="53">
        <v>211</v>
      </c>
      <c r="E33" s="76">
        <v>627800</v>
      </c>
      <c r="F33" s="76">
        <v>627800</v>
      </c>
      <c r="G33" s="76">
        <v>627800</v>
      </c>
      <c r="H33" s="52"/>
    </row>
    <row r="34" spans="1:8" s="54" customFormat="1" ht="30" x14ac:dyDescent="0.25">
      <c r="A34" s="51" t="s">
        <v>154</v>
      </c>
      <c r="B34" s="52"/>
      <c r="C34" s="52" t="s">
        <v>124</v>
      </c>
      <c r="D34" s="53" t="s">
        <v>205</v>
      </c>
      <c r="E34" s="76">
        <v>100000</v>
      </c>
      <c r="F34" s="76">
        <v>100000</v>
      </c>
      <c r="G34" s="76">
        <v>100000</v>
      </c>
      <c r="H34" s="52"/>
    </row>
    <row r="35" spans="1:8" s="71" customFormat="1" ht="45" x14ac:dyDescent="0.25">
      <c r="A35" s="68" t="s">
        <v>176</v>
      </c>
      <c r="B35" s="69"/>
      <c r="C35" s="69" t="s">
        <v>123</v>
      </c>
      <c r="D35" s="70">
        <v>266</v>
      </c>
      <c r="E35" s="72">
        <v>238000</v>
      </c>
      <c r="F35" s="69">
        <v>238000</v>
      </c>
      <c r="G35" s="69">
        <v>238000</v>
      </c>
      <c r="H35" s="69"/>
    </row>
    <row r="36" spans="1:8" s="71" customFormat="1" ht="45" x14ac:dyDescent="0.25">
      <c r="A36" s="87" t="s">
        <v>176</v>
      </c>
      <c r="B36" s="69"/>
      <c r="C36" s="69" t="s">
        <v>124</v>
      </c>
      <c r="D36" s="70">
        <v>266</v>
      </c>
      <c r="E36" s="72">
        <v>70000</v>
      </c>
      <c r="F36" s="72">
        <v>70000</v>
      </c>
      <c r="G36" s="72">
        <v>70000</v>
      </c>
      <c r="H36" s="69"/>
    </row>
    <row r="37" spans="1:8" s="54" customFormat="1" ht="45" x14ac:dyDescent="0.25">
      <c r="A37" s="139" t="s">
        <v>155</v>
      </c>
      <c r="B37" s="52"/>
      <c r="C37" s="52" t="s">
        <v>123</v>
      </c>
      <c r="D37" s="53">
        <v>266</v>
      </c>
      <c r="E37" s="76">
        <v>20000</v>
      </c>
      <c r="F37" s="52">
        <v>20000</v>
      </c>
      <c r="G37" s="52">
        <v>20000</v>
      </c>
      <c r="H37" s="52"/>
    </row>
    <row r="38" spans="1:8" s="54" customFormat="1" ht="30" x14ac:dyDescent="0.25">
      <c r="A38" s="137" t="s">
        <v>213</v>
      </c>
      <c r="B38" s="135">
        <v>2121</v>
      </c>
      <c r="C38" s="135">
        <v>112</v>
      </c>
      <c r="D38" s="138"/>
      <c r="E38" s="136">
        <f>E40+E39</f>
        <v>7010</v>
      </c>
      <c r="F38" s="136">
        <f t="shared" ref="F38:G38" si="11">F40+F39</f>
        <v>7010</v>
      </c>
      <c r="G38" s="136">
        <f t="shared" si="11"/>
        <v>7010</v>
      </c>
      <c r="H38" s="135"/>
    </row>
    <row r="39" spans="1:8" s="54" customFormat="1" ht="45" x14ac:dyDescent="0.25">
      <c r="A39" s="140" t="s">
        <v>216</v>
      </c>
      <c r="B39" s="52"/>
      <c r="C39" s="52" t="s">
        <v>123</v>
      </c>
      <c r="D39" s="53" t="s">
        <v>215</v>
      </c>
      <c r="E39" s="76">
        <v>1900</v>
      </c>
      <c r="F39" s="52">
        <v>1900</v>
      </c>
      <c r="G39" s="52">
        <v>1900</v>
      </c>
      <c r="H39" s="52"/>
    </row>
    <row r="40" spans="1:8" s="54" customFormat="1" ht="30" x14ac:dyDescent="0.25">
      <c r="A40" s="68" t="s">
        <v>185</v>
      </c>
      <c r="B40" s="69"/>
      <c r="C40" s="69" t="s">
        <v>123</v>
      </c>
      <c r="D40" s="70" t="s">
        <v>131</v>
      </c>
      <c r="E40" s="72">
        <v>5110</v>
      </c>
      <c r="F40" s="69">
        <v>5110</v>
      </c>
      <c r="G40" s="69">
        <v>5110</v>
      </c>
      <c r="H40" s="69"/>
    </row>
    <row r="41" spans="1:8" s="37" customFormat="1" ht="75" x14ac:dyDescent="0.25">
      <c r="A41" s="35" t="s">
        <v>21</v>
      </c>
      <c r="B41" s="36">
        <v>2140</v>
      </c>
      <c r="C41" s="36">
        <v>119</v>
      </c>
      <c r="D41" s="40"/>
      <c r="E41" s="45">
        <f>SUM(E42:E45)</f>
        <v>7478126</v>
      </c>
      <c r="F41" s="45">
        <f t="shared" ref="F41:G41" si="12">SUM(F42:F45)</f>
        <v>7478126</v>
      </c>
      <c r="G41" s="45">
        <f t="shared" si="12"/>
        <v>7478126</v>
      </c>
      <c r="H41" s="36" t="s">
        <v>8</v>
      </c>
    </row>
    <row r="42" spans="1:8" s="71" customFormat="1" ht="42.75" customHeight="1" x14ac:dyDescent="0.25">
      <c r="A42" s="68" t="s">
        <v>177</v>
      </c>
      <c r="B42" s="69">
        <v>2141</v>
      </c>
      <c r="C42" s="69" t="s">
        <v>123</v>
      </c>
      <c r="D42" s="70" t="s">
        <v>125</v>
      </c>
      <c r="E42" s="72">
        <v>5157590</v>
      </c>
      <c r="F42" s="69">
        <v>5157590</v>
      </c>
      <c r="G42" s="69">
        <v>5157590</v>
      </c>
      <c r="H42" s="69" t="s">
        <v>8</v>
      </c>
    </row>
    <row r="43" spans="1:8" s="71" customFormat="1" ht="33" customHeight="1" x14ac:dyDescent="0.25">
      <c r="A43" s="68" t="s">
        <v>177</v>
      </c>
      <c r="B43" s="69"/>
      <c r="C43" s="69" t="s">
        <v>124</v>
      </c>
      <c r="D43" s="70" t="s">
        <v>125</v>
      </c>
      <c r="E43" s="72">
        <v>2094700</v>
      </c>
      <c r="F43" s="69">
        <v>2094700</v>
      </c>
      <c r="G43" s="69">
        <v>2094700</v>
      </c>
      <c r="H43" s="69"/>
    </row>
    <row r="44" spans="1:8" s="54" customFormat="1" ht="33" customHeight="1" x14ac:dyDescent="0.25">
      <c r="A44" s="51" t="s">
        <v>156</v>
      </c>
      <c r="B44" s="52"/>
      <c r="C44" s="52" t="s">
        <v>123</v>
      </c>
      <c r="D44" s="53" t="s">
        <v>125</v>
      </c>
      <c r="E44" s="76">
        <v>195636</v>
      </c>
      <c r="F44" s="76">
        <v>195636</v>
      </c>
      <c r="G44" s="76">
        <v>195636</v>
      </c>
      <c r="H44" s="52"/>
    </row>
    <row r="45" spans="1:8" s="54" customFormat="1" ht="33" customHeight="1" x14ac:dyDescent="0.25">
      <c r="A45" s="51" t="s">
        <v>156</v>
      </c>
      <c r="B45" s="52"/>
      <c r="C45" s="52" t="s">
        <v>124</v>
      </c>
      <c r="D45" s="53" t="s">
        <v>125</v>
      </c>
      <c r="E45" s="76">
        <v>30200</v>
      </c>
      <c r="F45" s="76">
        <v>30200</v>
      </c>
      <c r="G45" s="76">
        <v>30200</v>
      </c>
      <c r="H45" s="52"/>
    </row>
    <row r="46" spans="1:8" ht="30" x14ac:dyDescent="0.25">
      <c r="A46" s="9" t="s">
        <v>106</v>
      </c>
      <c r="B46" s="3">
        <v>2300</v>
      </c>
      <c r="C46" s="3">
        <v>850</v>
      </c>
      <c r="D46" s="7"/>
      <c r="E46" s="41">
        <f>E47+E49</f>
        <v>153168</v>
      </c>
      <c r="F46" s="3">
        <f t="shared" ref="F46:G46" si="13">F47+F49</f>
        <v>153168</v>
      </c>
      <c r="G46" s="3">
        <f t="shared" si="13"/>
        <v>153168</v>
      </c>
      <c r="H46" s="3" t="s">
        <v>8</v>
      </c>
    </row>
    <row r="47" spans="1:8" ht="60.75" customHeight="1" x14ac:dyDescent="0.25">
      <c r="A47" s="42" t="s">
        <v>108</v>
      </c>
      <c r="B47" s="3">
        <v>2320</v>
      </c>
      <c r="C47" s="3">
        <v>852</v>
      </c>
      <c r="D47" s="7"/>
      <c r="E47" s="41">
        <f>E48</f>
        <v>12168</v>
      </c>
      <c r="F47" s="3">
        <f t="shared" ref="F47:G47" si="14">F48</f>
        <v>12168</v>
      </c>
      <c r="G47" s="3">
        <f t="shared" si="14"/>
        <v>12168</v>
      </c>
      <c r="H47" s="3" t="s">
        <v>8</v>
      </c>
    </row>
    <row r="48" spans="1:8" s="54" customFormat="1" ht="37.5" customHeight="1" x14ac:dyDescent="0.25">
      <c r="A48" s="51" t="s">
        <v>157</v>
      </c>
      <c r="B48" s="52"/>
      <c r="C48" s="52" t="s">
        <v>123</v>
      </c>
      <c r="D48" s="53" t="s">
        <v>126</v>
      </c>
      <c r="E48" s="76">
        <v>12168</v>
      </c>
      <c r="F48" s="52">
        <v>12168</v>
      </c>
      <c r="G48" s="52">
        <v>12168</v>
      </c>
      <c r="H48" s="52"/>
    </row>
    <row r="49" spans="1:8" ht="45" x14ac:dyDescent="0.25">
      <c r="A49" s="42" t="s">
        <v>107</v>
      </c>
      <c r="B49" s="3">
        <v>2330</v>
      </c>
      <c r="C49" s="3">
        <v>853</v>
      </c>
      <c r="D49" s="7"/>
      <c r="E49" s="41">
        <f>E50+E51+E52+E53+E54+E55</f>
        <v>141000</v>
      </c>
      <c r="F49" s="41">
        <f t="shared" ref="F49:G49" si="15">F50+F51+F52+F53+F54+F55</f>
        <v>141000</v>
      </c>
      <c r="G49" s="41">
        <f t="shared" si="15"/>
        <v>141000</v>
      </c>
      <c r="H49" s="3" t="s">
        <v>8</v>
      </c>
    </row>
    <row r="50" spans="1:8" s="71" customFormat="1" ht="30" x14ac:dyDescent="0.25">
      <c r="A50" s="68" t="s">
        <v>178</v>
      </c>
      <c r="B50" s="69"/>
      <c r="C50" s="69" t="s">
        <v>123</v>
      </c>
      <c r="D50" s="70" t="s">
        <v>126</v>
      </c>
      <c r="E50" s="72">
        <v>6000</v>
      </c>
      <c r="F50" s="69">
        <v>6000</v>
      </c>
      <c r="G50" s="69">
        <v>6000</v>
      </c>
      <c r="H50" s="69"/>
    </row>
    <row r="51" spans="1:8" s="54" customFormat="1" ht="30" x14ac:dyDescent="0.25">
      <c r="A51" s="51" t="s">
        <v>157</v>
      </c>
      <c r="B51" s="52"/>
      <c r="C51" s="52" t="s">
        <v>123</v>
      </c>
      <c r="D51" s="53" t="s">
        <v>126</v>
      </c>
      <c r="E51" s="76"/>
      <c r="F51" s="52"/>
      <c r="G51" s="52"/>
      <c r="H51" s="52"/>
    </row>
    <row r="52" spans="1:8" s="71" customFormat="1" ht="78.75" x14ac:dyDescent="0.25">
      <c r="A52" s="73" t="s">
        <v>179</v>
      </c>
      <c r="B52" s="74"/>
      <c r="C52" s="69" t="s">
        <v>123</v>
      </c>
      <c r="D52" s="69">
        <v>292</v>
      </c>
      <c r="E52" s="72">
        <v>115000</v>
      </c>
      <c r="F52" s="69">
        <v>115000</v>
      </c>
      <c r="G52" s="69">
        <v>115000</v>
      </c>
      <c r="H52" s="69"/>
    </row>
    <row r="53" spans="1:8" s="54" customFormat="1" ht="78.75" x14ac:dyDescent="0.25">
      <c r="A53" s="77" t="s">
        <v>158</v>
      </c>
      <c r="B53" s="55"/>
      <c r="C53" s="52" t="s">
        <v>123</v>
      </c>
      <c r="D53" s="52">
        <v>292</v>
      </c>
      <c r="E53" s="76" t="s">
        <v>145</v>
      </c>
      <c r="F53" s="52" t="s">
        <v>145</v>
      </c>
      <c r="G53" s="52" t="s">
        <v>145</v>
      </c>
      <c r="H53" s="52"/>
    </row>
    <row r="54" spans="1:8" s="71" customFormat="1" ht="78.75" x14ac:dyDescent="0.25">
      <c r="A54" s="73" t="s">
        <v>180</v>
      </c>
      <c r="B54" s="74"/>
      <c r="C54" s="69" t="s">
        <v>123</v>
      </c>
      <c r="D54" s="69">
        <v>293</v>
      </c>
      <c r="E54" s="72" t="s">
        <v>144</v>
      </c>
      <c r="F54" s="69" t="s">
        <v>144</v>
      </c>
      <c r="G54" s="69" t="s">
        <v>144</v>
      </c>
      <c r="H54" s="69"/>
    </row>
    <row r="55" spans="1:8" s="54" customFormat="1" ht="78.75" x14ac:dyDescent="0.25">
      <c r="A55" s="77" t="s">
        <v>159</v>
      </c>
      <c r="B55" s="55"/>
      <c r="C55" s="52" t="s">
        <v>123</v>
      </c>
      <c r="D55" s="52">
        <v>293</v>
      </c>
      <c r="E55" s="76" t="s">
        <v>145</v>
      </c>
      <c r="F55" s="52" t="s">
        <v>145</v>
      </c>
      <c r="G55" s="52" t="s">
        <v>145</v>
      </c>
      <c r="H55" s="52"/>
    </row>
    <row r="56" spans="1:8" ht="30" x14ac:dyDescent="0.25">
      <c r="A56" s="9" t="s">
        <v>109</v>
      </c>
      <c r="B56" s="3">
        <v>2600</v>
      </c>
      <c r="C56" s="3" t="s">
        <v>8</v>
      </c>
      <c r="D56" s="7"/>
      <c r="E56" s="41">
        <f>E57</f>
        <v>17012669.84</v>
      </c>
      <c r="F56" s="3">
        <f t="shared" ref="F56:G56" si="16">F57</f>
        <v>16323186</v>
      </c>
      <c r="G56" s="3">
        <f t="shared" si="16"/>
        <v>16323186</v>
      </c>
      <c r="H56" s="3"/>
    </row>
    <row r="57" spans="1:8" ht="30" x14ac:dyDescent="0.25">
      <c r="A57" s="42" t="s">
        <v>110</v>
      </c>
      <c r="B57" s="3">
        <v>2640</v>
      </c>
      <c r="C57" s="3">
        <v>244</v>
      </c>
      <c r="D57" s="7"/>
      <c r="E57" s="41">
        <f>SUM(E59:E91)</f>
        <v>17012669.84</v>
      </c>
      <c r="F57" s="3">
        <f t="shared" ref="F57:G57" si="17">SUM(F59:F91)</f>
        <v>16323186</v>
      </c>
      <c r="G57" s="3">
        <f t="shared" si="17"/>
        <v>16323186</v>
      </c>
      <c r="H57" s="3"/>
    </row>
    <row r="58" spans="1:8" x14ac:dyDescent="0.25">
      <c r="A58" s="42" t="s">
        <v>111</v>
      </c>
      <c r="B58" s="3"/>
      <c r="C58" s="3"/>
      <c r="D58" s="7"/>
      <c r="E58" s="41"/>
      <c r="F58" s="3"/>
      <c r="G58" s="3"/>
      <c r="H58" s="3"/>
    </row>
    <row r="59" spans="1:8" s="71" customFormat="1" ht="17.25" customHeight="1" x14ac:dyDescent="0.25">
      <c r="A59" s="68" t="s">
        <v>181</v>
      </c>
      <c r="B59" s="69"/>
      <c r="C59" s="69" t="s">
        <v>123</v>
      </c>
      <c r="D59" s="70" t="s">
        <v>127</v>
      </c>
      <c r="E59" s="72">
        <v>60320</v>
      </c>
      <c r="F59" s="69">
        <v>60320</v>
      </c>
      <c r="G59" s="69">
        <v>60320</v>
      </c>
      <c r="H59" s="69"/>
    </row>
    <row r="60" spans="1:8" s="54" customFormat="1" x14ac:dyDescent="0.25">
      <c r="A60" s="51" t="s">
        <v>160</v>
      </c>
      <c r="B60" s="52"/>
      <c r="C60" s="52" t="s">
        <v>123</v>
      </c>
      <c r="D60" s="53" t="s">
        <v>127</v>
      </c>
      <c r="E60" s="76"/>
      <c r="F60" s="52"/>
      <c r="G60" s="52"/>
      <c r="H60" s="52"/>
    </row>
    <row r="61" spans="1:8" s="54" customFormat="1" x14ac:dyDescent="0.25">
      <c r="A61" s="47" t="s">
        <v>202</v>
      </c>
      <c r="B61" s="48"/>
      <c r="C61" s="48" t="s">
        <v>123</v>
      </c>
      <c r="D61" s="49" t="s">
        <v>127</v>
      </c>
      <c r="E61" s="75">
        <v>3862.48</v>
      </c>
      <c r="F61" s="48"/>
      <c r="G61" s="48"/>
      <c r="H61" s="48"/>
    </row>
    <row r="62" spans="1:8" s="71" customFormat="1" ht="30" x14ac:dyDescent="0.25">
      <c r="A62" s="68" t="s">
        <v>182</v>
      </c>
      <c r="B62" s="69"/>
      <c r="C62" s="69" t="s">
        <v>123</v>
      </c>
      <c r="D62" s="70" t="s">
        <v>128</v>
      </c>
      <c r="E62" s="72">
        <v>20000</v>
      </c>
      <c r="F62" s="69">
        <v>20000</v>
      </c>
      <c r="G62" s="69">
        <v>20000</v>
      </c>
      <c r="H62" s="69"/>
    </row>
    <row r="63" spans="1:8" s="54" customFormat="1" ht="30" x14ac:dyDescent="0.25">
      <c r="A63" s="51" t="s">
        <v>161</v>
      </c>
      <c r="B63" s="52"/>
      <c r="C63" s="52" t="s">
        <v>123</v>
      </c>
      <c r="D63" s="53" t="s">
        <v>128</v>
      </c>
      <c r="E63" s="76"/>
      <c r="F63" s="52"/>
      <c r="G63" s="52"/>
      <c r="H63" s="52"/>
    </row>
    <row r="64" spans="1:8" s="71" customFormat="1" ht="30" x14ac:dyDescent="0.25">
      <c r="A64" s="68" t="s">
        <v>183</v>
      </c>
      <c r="B64" s="69"/>
      <c r="C64" s="69" t="s">
        <v>123</v>
      </c>
      <c r="D64" s="70" t="s">
        <v>129</v>
      </c>
      <c r="E64" s="72">
        <v>11524713.800000001</v>
      </c>
      <c r="F64" s="69">
        <v>11524713.800000001</v>
      </c>
      <c r="G64" s="69">
        <v>11524713.800000001</v>
      </c>
      <c r="H64" s="69"/>
    </row>
    <row r="65" spans="1:8" s="54" customFormat="1" ht="30" x14ac:dyDescent="0.25">
      <c r="A65" s="51" t="s">
        <v>162</v>
      </c>
      <c r="B65" s="52"/>
      <c r="C65" s="52" t="s">
        <v>123</v>
      </c>
      <c r="D65" s="53" t="s">
        <v>129</v>
      </c>
      <c r="E65" s="76">
        <v>36400</v>
      </c>
      <c r="F65" s="52">
        <v>36400</v>
      </c>
      <c r="G65" s="52">
        <v>36400</v>
      </c>
      <c r="H65" s="52"/>
    </row>
    <row r="66" spans="1:8" s="50" customFormat="1" ht="30" x14ac:dyDescent="0.25">
      <c r="A66" s="47" t="s">
        <v>203</v>
      </c>
      <c r="B66" s="48"/>
      <c r="C66" s="48" t="s">
        <v>123</v>
      </c>
      <c r="D66" s="49" t="s">
        <v>129</v>
      </c>
      <c r="E66" s="75">
        <v>532063.55000000005</v>
      </c>
      <c r="F66" s="48"/>
      <c r="G66" s="48"/>
      <c r="H66" s="48"/>
    </row>
    <row r="67" spans="1:8" s="71" customFormat="1" ht="30" x14ac:dyDescent="0.25">
      <c r="A67" s="68" t="s">
        <v>184</v>
      </c>
      <c r="B67" s="69"/>
      <c r="C67" s="69" t="s">
        <v>123</v>
      </c>
      <c r="D67" s="70" t="s">
        <v>130</v>
      </c>
      <c r="E67" s="72">
        <v>722800</v>
      </c>
      <c r="F67" s="69">
        <v>722800</v>
      </c>
      <c r="G67" s="69">
        <v>722800</v>
      </c>
      <c r="H67" s="69"/>
    </row>
    <row r="68" spans="1:8" s="54" customFormat="1" ht="30" x14ac:dyDescent="0.25">
      <c r="A68" s="51" t="s">
        <v>163</v>
      </c>
      <c r="B68" s="52"/>
      <c r="C68" s="52" t="s">
        <v>123</v>
      </c>
      <c r="D68" s="53" t="s">
        <v>130</v>
      </c>
      <c r="E68" s="76">
        <v>265180</v>
      </c>
      <c r="F68" s="52">
        <v>265180</v>
      </c>
      <c r="G68" s="52">
        <v>265180</v>
      </c>
      <c r="H68" s="52"/>
    </row>
    <row r="69" spans="1:8" s="50" customFormat="1" ht="30" x14ac:dyDescent="0.25">
      <c r="A69" s="47" t="s">
        <v>204</v>
      </c>
      <c r="B69" s="48"/>
      <c r="C69" s="48" t="s">
        <v>123</v>
      </c>
      <c r="D69" s="49" t="s">
        <v>130</v>
      </c>
      <c r="E69" s="75">
        <v>1604.52</v>
      </c>
      <c r="F69" s="48"/>
      <c r="G69" s="48"/>
      <c r="H69" s="48"/>
    </row>
    <row r="70" spans="1:8" s="71" customFormat="1" ht="30" x14ac:dyDescent="0.25">
      <c r="A70" s="68" t="s">
        <v>185</v>
      </c>
      <c r="B70" s="69"/>
      <c r="C70" s="69" t="s">
        <v>123</v>
      </c>
      <c r="D70" s="70" t="s">
        <v>131</v>
      </c>
      <c r="E70" s="72">
        <v>630352</v>
      </c>
      <c r="F70" s="69">
        <v>630352</v>
      </c>
      <c r="G70" s="69">
        <v>630352</v>
      </c>
      <c r="H70" s="69"/>
    </row>
    <row r="71" spans="1:8" s="54" customFormat="1" ht="30" x14ac:dyDescent="0.25">
      <c r="A71" s="51" t="s">
        <v>164</v>
      </c>
      <c r="B71" s="52"/>
      <c r="C71" s="52" t="s">
        <v>123</v>
      </c>
      <c r="D71" s="53" t="s">
        <v>131</v>
      </c>
      <c r="E71" s="76">
        <v>673260</v>
      </c>
      <c r="F71" s="52">
        <v>673260</v>
      </c>
      <c r="G71" s="52">
        <v>673260</v>
      </c>
      <c r="H71" s="52"/>
    </row>
    <row r="72" spans="1:8" s="71" customFormat="1" x14ac:dyDescent="0.25">
      <c r="A72" s="68" t="s">
        <v>186</v>
      </c>
      <c r="B72" s="69"/>
      <c r="C72" s="69" t="s">
        <v>123</v>
      </c>
      <c r="D72" s="70" t="s">
        <v>132</v>
      </c>
      <c r="E72" s="72"/>
      <c r="F72" s="69"/>
      <c r="G72" s="69"/>
      <c r="H72" s="69"/>
    </row>
    <row r="73" spans="1:8" s="54" customFormat="1" ht="15.75" customHeight="1" x14ac:dyDescent="0.25">
      <c r="A73" s="51" t="s">
        <v>165</v>
      </c>
      <c r="B73" s="52"/>
      <c r="C73" s="52" t="s">
        <v>123</v>
      </c>
      <c r="D73" s="53" t="s">
        <v>132</v>
      </c>
      <c r="E73" s="76">
        <v>8000</v>
      </c>
      <c r="F73" s="52">
        <v>8000</v>
      </c>
      <c r="G73" s="52">
        <v>8000</v>
      </c>
      <c r="H73" s="52"/>
    </row>
    <row r="74" spans="1:8" s="71" customFormat="1" ht="31.5" customHeight="1" x14ac:dyDescent="0.25">
      <c r="A74" s="68" t="s">
        <v>187</v>
      </c>
      <c r="B74" s="69"/>
      <c r="C74" s="69" t="s">
        <v>123</v>
      </c>
      <c r="D74" s="70" t="s">
        <v>133</v>
      </c>
      <c r="E74" s="72"/>
      <c r="F74" s="69"/>
      <c r="G74" s="69"/>
      <c r="H74" s="69"/>
    </row>
    <row r="75" spans="1:8" s="54" customFormat="1" ht="34.5" customHeight="1" x14ac:dyDescent="0.25">
      <c r="A75" s="51" t="s">
        <v>166</v>
      </c>
      <c r="B75" s="52"/>
      <c r="C75" s="52" t="s">
        <v>123</v>
      </c>
      <c r="D75" s="53" t="s">
        <v>133</v>
      </c>
      <c r="E75" s="76"/>
      <c r="F75" s="52"/>
      <c r="G75" s="52"/>
      <c r="H75" s="52"/>
    </row>
    <row r="76" spans="1:8" s="71" customFormat="1" ht="30" x14ac:dyDescent="0.25">
      <c r="A76" s="68" t="s">
        <v>188</v>
      </c>
      <c r="B76" s="69"/>
      <c r="C76" s="69" t="s">
        <v>123</v>
      </c>
      <c r="D76" s="70" t="s">
        <v>134</v>
      </c>
      <c r="E76" s="72">
        <v>124370</v>
      </c>
      <c r="F76" s="69">
        <v>124370</v>
      </c>
      <c r="G76" s="69">
        <v>124370</v>
      </c>
      <c r="H76" s="69"/>
    </row>
    <row r="77" spans="1:8" s="54" customFormat="1" ht="30" x14ac:dyDescent="0.25">
      <c r="A77" s="88" t="s">
        <v>167</v>
      </c>
      <c r="B77" s="52"/>
      <c r="C77" s="52" t="s">
        <v>123</v>
      </c>
      <c r="D77" s="53" t="s">
        <v>134</v>
      </c>
      <c r="E77" s="76">
        <v>212000</v>
      </c>
      <c r="F77" s="76">
        <v>212000</v>
      </c>
      <c r="G77" s="76">
        <v>212000</v>
      </c>
      <c r="H77" s="52"/>
    </row>
    <row r="78" spans="1:8" s="71" customFormat="1" ht="78.75" x14ac:dyDescent="0.25">
      <c r="A78" s="73" t="s">
        <v>189</v>
      </c>
      <c r="B78" s="69"/>
      <c r="C78" s="69" t="s">
        <v>123</v>
      </c>
      <c r="D78" s="70" t="s">
        <v>135</v>
      </c>
      <c r="E78" s="72"/>
      <c r="F78" s="69"/>
      <c r="G78" s="69"/>
      <c r="H78" s="69"/>
    </row>
    <row r="79" spans="1:8" s="54" customFormat="1" ht="78.75" x14ac:dyDescent="0.25">
      <c r="A79" s="77" t="s">
        <v>194</v>
      </c>
      <c r="B79" s="52"/>
      <c r="C79" s="52" t="s">
        <v>123</v>
      </c>
      <c r="D79" s="53" t="s">
        <v>135</v>
      </c>
      <c r="E79" s="76">
        <v>20000</v>
      </c>
      <c r="F79" s="52">
        <v>20000</v>
      </c>
      <c r="G79" s="52">
        <v>20000</v>
      </c>
      <c r="H79" s="52"/>
    </row>
    <row r="80" spans="1:8" s="71" customFormat="1" ht="47.25" x14ac:dyDescent="0.25">
      <c r="A80" s="73" t="s">
        <v>190</v>
      </c>
      <c r="B80" s="69"/>
      <c r="C80" s="69" t="s">
        <v>123</v>
      </c>
      <c r="D80" s="70" t="s">
        <v>136</v>
      </c>
      <c r="E80" s="72">
        <v>400000</v>
      </c>
      <c r="F80" s="69">
        <v>400000</v>
      </c>
      <c r="G80" s="69">
        <v>400000</v>
      </c>
      <c r="H80" s="69"/>
    </row>
    <row r="81" spans="1:8" s="54" customFormat="1" ht="47.25" x14ac:dyDescent="0.25">
      <c r="A81" s="77" t="s">
        <v>168</v>
      </c>
      <c r="B81" s="52"/>
      <c r="C81" s="52" t="s">
        <v>123</v>
      </c>
      <c r="D81" s="53" t="s">
        <v>136</v>
      </c>
      <c r="E81" s="76">
        <v>60000</v>
      </c>
      <c r="F81" s="52">
        <v>60000</v>
      </c>
      <c r="G81" s="52">
        <v>60000</v>
      </c>
      <c r="H81" s="52"/>
    </row>
    <row r="82" spans="1:8" s="71" customFormat="1" ht="47.25" x14ac:dyDescent="0.25">
      <c r="A82" s="73" t="s">
        <v>191</v>
      </c>
      <c r="B82" s="69"/>
      <c r="C82" s="69" t="s">
        <v>123</v>
      </c>
      <c r="D82" s="70" t="s">
        <v>137</v>
      </c>
      <c r="E82" s="72">
        <v>142500</v>
      </c>
      <c r="F82" s="69">
        <v>142500</v>
      </c>
      <c r="G82" s="69">
        <v>142500</v>
      </c>
      <c r="H82" s="69"/>
    </row>
    <row r="83" spans="1:8" s="54" customFormat="1" ht="47.25" x14ac:dyDescent="0.25">
      <c r="A83" s="77" t="s">
        <v>169</v>
      </c>
      <c r="B83" s="52"/>
      <c r="C83" s="52" t="s">
        <v>123</v>
      </c>
      <c r="D83" s="53" t="s">
        <v>137</v>
      </c>
      <c r="E83" s="76">
        <v>160000</v>
      </c>
      <c r="F83" s="52">
        <v>160000</v>
      </c>
      <c r="G83" s="52">
        <v>160000</v>
      </c>
      <c r="H83" s="52"/>
    </row>
    <row r="84" spans="1:8" s="71" customFormat="1" ht="31.5" x14ac:dyDescent="0.25">
      <c r="A84" s="73" t="s">
        <v>192</v>
      </c>
      <c r="B84" s="69"/>
      <c r="C84" s="69" t="s">
        <v>123</v>
      </c>
      <c r="D84" s="70" t="s">
        <v>138</v>
      </c>
      <c r="E84" s="72"/>
      <c r="F84" s="69"/>
      <c r="G84" s="69"/>
      <c r="H84" s="69"/>
    </row>
    <row r="85" spans="1:8" s="54" customFormat="1" ht="38.25" customHeight="1" x14ac:dyDescent="0.25">
      <c r="A85" s="77" t="s">
        <v>170</v>
      </c>
      <c r="B85" s="52"/>
      <c r="C85" s="52" t="s">
        <v>123</v>
      </c>
      <c r="D85" s="53" t="s">
        <v>138</v>
      </c>
      <c r="E85" s="76">
        <v>40000</v>
      </c>
      <c r="F85" s="52">
        <v>40000</v>
      </c>
      <c r="G85" s="52">
        <v>40000</v>
      </c>
      <c r="H85" s="52"/>
    </row>
    <row r="86" spans="1:8" s="71" customFormat="1" ht="54.75" customHeight="1" x14ac:dyDescent="0.25">
      <c r="A86" s="73" t="s">
        <v>193</v>
      </c>
      <c r="B86" s="69"/>
      <c r="C86" s="69" t="s">
        <v>123</v>
      </c>
      <c r="D86" s="70" t="s">
        <v>139</v>
      </c>
      <c r="E86" s="72">
        <v>725834.2</v>
      </c>
      <c r="F86" s="69">
        <v>725834.2</v>
      </c>
      <c r="G86" s="69">
        <v>725834.2</v>
      </c>
      <c r="H86" s="69"/>
    </row>
    <row r="87" spans="1:8" s="54" customFormat="1" ht="49.5" customHeight="1" x14ac:dyDescent="0.25">
      <c r="A87" s="77" t="s">
        <v>171</v>
      </c>
      <c r="B87" s="52"/>
      <c r="C87" s="52" t="s">
        <v>123</v>
      </c>
      <c r="D87" s="53" t="s">
        <v>139</v>
      </c>
      <c r="E87" s="76">
        <v>436456</v>
      </c>
      <c r="F87" s="76">
        <v>436456</v>
      </c>
      <c r="G87" s="76">
        <v>436456</v>
      </c>
      <c r="H87" s="52"/>
    </row>
    <row r="88" spans="1:8" s="54" customFormat="1" ht="49.5" customHeight="1" x14ac:dyDescent="0.25">
      <c r="A88" s="77" t="s">
        <v>196</v>
      </c>
      <c r="B88" s="52"/>
      <c r="C88" s="52" t="s">
        <v>123</v>
      </c>
      <c r="D88" s="53" t="s">
        <v>139</v>
      </c>
      <c r="E88" s="86">
        <v>63753.29</v>
      </c>
      <c r="F88" s="76"/>
      <c r="G88" s="76"/>
      <c r="H88" s="76"/>
    </row>
    <row r="89" spans="1:8" s="50" customFormat="1" ht="51.75" customHeight="1" x14ac:dyDescent="0.25">
      <c r="A89" s="84" t="s">
        <v>171</v>
      </c>
      <c r="B89" s="48"/>
      <c r="C89" s="49" t="s">
        <v>123</v>
      </c>
      <c r="D89" s="49" t="s">
        <v>139</v>
      </c>
      <c r="E89" s="85">
        <v>88200</v>
      </c>
      <c r="F89" s="75"/>
      <c r="G89" s="75"/>
      <c r="H89" s="75"/>
    </row>
    <row r="90" spans="1:8" s="54" customFormat="1" ht="70.5" customHeight="1" x14ac:dyDescent="0.25">
      <c r="A90" s="77" t="s">
        <v>172</v>
      </c>
      <c r="B90" s="52"/>
      <c r="C90" s="52" t="s">
        <v>123</v>
      </c>
      <c r="D90" s="53" t="s">
        <v>140</v>
      </c>
      <c r="E90" s="76">
        <v>61000</v>
      </c>
      <c r="F90" s="52">
        <v>61000</v>
      </c>
      <c r="G90" s="52">
        <v>61000</v>
      </c>
      <c r="H90" s="52"/>
    </row>
    <row r="91" spans="1:8" s="54" customFormat="1" ht="102" customHeight="1" x14ac:dyDescent="0.25">
      <c r="A91" s="77" t="s">
        <v>173</v>
      </c>
      <c r="B91" s="52"/>
      <c r="C91" s="52" t="s">
        <v>123</v>
      </c>
      <c r="D91" s="53" t="s">
        <v>141</v>
      </c>
      <c r="E91" s="76"/>
      <c r="F91" s="52"/>
      <c r="G91" s="52"/>
      <c r="H91" s="52"/>
    </row>
    <row r="92" spans="1:8" ht="30" x14ac:dyDescent="0.25">
      <c r="A92" s="42" t="s">
        <v>14</v>
      </c>
      <c r="B92" s="3">
        <v>3000</v>
      </c>
      <c r="C92" s="3">
        <v>100</v>
      </c>
      <c r="D92" s="7"/>
      <c r="E92" s="41">
        <f>SUM(E93:E95)</f>
        <v>-30000</v>
      </c>
      <c r="F92" s="3">
        <f t="shared" ref="F92:G92" si="18">SUM(F93:F95)</f>
        <v>-30000</v>
      </c>
      <c r="G92" s="3">
        <f t="shared" si="18"/>
        <v>-30000</v>
      </c>
      <c r="H92" s="3" t="s">
        <v>8</v>
      </c>
    </row>
    <row r="93" spans="1:8" ht="30" x14ac:dyDescent="0.25">
      <c r="A93" s="42" t="s">
        <v>112</v>
      </c>
      <c r="B93" s="3">
        <v>3010</v>
      </c>
      <c r="C93" s="3"/>
      <c r="D93" s="7"/>
      <c r="E93" s="41"/>
      <c r="F93" s="3"/>
      <c r="G93" s="3"/>
      <c r="H93" s="3" t="s">
        <v>8</v>
      </c>
    </row>
    <row r="94" spans="1:8" ht="30" customHeight="1" x14ac:dyDescent="0.25">
      <c r="A94" s="42" t="s">
        <v>113</v>
      </c>
      <c r="B94" s="3">
        <v>3020</v>
      </c>
      <c r="C94" s="3"/>
      <c r="D94" s="7"/>
      <c r="E94" s="41"/>
      <c r="F94" s="3"/>
      <c r="G94" s="3"/>
      <c r="H94" s="3" t="s">
        <v>8</v>
      </c>
    </row>
    <row r="95" spans="1:8" ht="30" x14ac:dyDescent="0.25">
      <c r="A95" s="42" t="s">
        <v>114</v>
      </c>
      <c r="B95" s="3">
        <v>3030</v>
      </c>
      <c r="C95" s="7" t="s">
        <v>147</v>
      </c>
      <c r="D95" s="7" t="s">
        <v>146</v>
      </c>
      <c r="E95" s="41">
        <v>-30000</v>
      </c>
      <c r="F95" s="3">
        <v>-30000</v>
      </c>
      <c r="G95" s="3">
        <v>-30000</v>
      </c>
      <c r="H95" s="3" t="s">
        <v>8</v>
      </c>
    </row>
    <row r="96" spans="1:8" x14ac:dyDescent="0.25">
      <c r="A96" s="42" t="s">
        <v>15</v>
      </c>
      <c r="B96" s="3">
        <v>4000</v>
      </c>
      <c r="C96" s="3" t="s">
        <v>8</v>
      </c>
      <c r="D96" s="7"/>
      <c r="E96" s="41"/>
      <c r="F96" s="3"/>
      <c r="G96" s="3"/>
      <c r="H96" s="3" t="s">
        <v>8</v>
      </c>
    </row>
    <row r="97" spans="1:8" ht="30" x14ac:dyDescent="0.25">
      <c r="A97" s="42" t="s">
        <v>115</v>
      </c>
      <c r="B97" s="3">
        <v>4010</v>
      </c>
      <c r="C97" s="3">
        <v>610</v>
      </c>
      <c r="D97" s="7"/>
      <c r="E97" s="3"/>
      <c r="F97" s="3"/>
      <c r="G97" s="3"/>
      <c r="H97" s="3" t="s">
        <v>8</v>
      </c>
    </row>
    <row r="98" spans="1:8" x14ac:dyDescent="0.25">
      <c r="A98" s="1"/>
      <c r="B98" s="3"/>
      <c r="C98" s="3"/>
      <c r="D98" s="7"/>
      <c r="E98" s="3"/>
      <c r="F98" s="3"/>
      <c r="G98" s="3"/>
      <c r="H98" s="3"/>
    </row>
    <row r="99" spans="1:8" x14ac:dyDescent="0.25">
      <c r="A99" s="1"/>
      <c r="B99" s="3"/>
      <c r="C99" s="3"/>
      <c r="D99" s="7"/>
      <c r="E99" s="3"/>
      <c r="F99" s="3"/>
      <c r="G99" s="3"/>
      <c r="H99" s="3"/>
    </row>
  </sheetData>
  <mergeCells count="5">
    <mergeCell ref="E3:H3"/>
    <mergeCell ref="A3:A4"/>
    <mergeCell ref="B3:B4"/>
    <mergeCell ref="C3:C4"/>
    <mergeCell ref="D3:D4"/>
  </mergeCells>
  <pageMargins left="0.70866141732283472" right="0.70866141732283472" top="0.74803149606299213" bottom="0.74803149606299213" header="0.31496062992125984" footer="0.31496062992125984"/>
  <pageSetup paperSize="9" scale="84" fitToHeight="7" orientation="landscape" r:id="rId1"/>
  <rowBreaks count="1" manualBreakCount="1">
    <brk id="84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view="pageBreakPreview" topLeftCell="A19" zoomScale="90" zoomScaleNormal="100" zoomScaleSheetLayoutView="90" workbookViewId="0">
      <selection activeCell="E15" sqref="E15"/>
    </sheetView>
  </sheetViews>
  <sheetFormatPr defaultRowHeight="15" x14ac:dyDescent="0.25"/>
  <cols>
    <col min="2" max="2" width="46.85546875" customWidth="1"/>
    <col min="3" max="3" width="10" customWidth="1"/>
    <col min="4" max="4" width="12.28515625" customWidth="1"/>
    <col min="5" max="5" width="13.140625" customWidth="1"/>
    <col min="6" max="6" width="13.28515625" customWidth="1"/>
    <col min="7" max="8" width="12.5703125" customWidth="1"/>
  </cols>
  <sheetData>
    <row r="1" spans="1:8" ht="20.25" customHeight="1" x14ac:dyDescent="0.25">
      <c r="B1" s="126" t="s">
        <v>66</v>
      </c>
      <c r="C1" s="127"/>
      <c r="D1" s="127"/>
      <c r="E1" s="127"/>
      <c r="F1" s="127"/>
      <c r="G1" s="127"/>
    </row>
    <row r="3" spans="1:8" x14ac:dyDescent="0.25">
      <c r="A3" s="131" t="s">
        <v>24</v>
      </c>
      <c r="B3" s="133" t="s">
        <v>0</v>
      </c>
      <c r="C3" s="133" t="s">
        <v>25</v>
      </c>
      <c r="D3" s="133" t="s">
        <v>26</v>
      </c>
      <c r="E3" s="128" t="s">
        <v>2</v>
      </c>
      <c r="F3" s="129"/>
      <c r="G3" s="129"/>
      <c r="H3" s="130"/>
    </row>
    <row r="4" spans="1:8" ht="57" customHeight="1" x14ac:dyDescent="0.25">
      <c r="A4" s="132"/>
      <c r="B4" s="134"/>
      <c r="C4" s="134"/>
      <c r="D4" s="134"/>
      <c r="E4" s="9" t="s">
        <v>27</v>
      </c>
      <c r="F4" s="9" t="s">
        <v>28</v>
      </c>
      <c r="G4" s="9" t="s">
        <v>29</v>
      </c>
      <c r="H4" s="9" t="s">
        <v>3</v>
      </c>
    </row>
    <row r="5" spans="1:8" ht="21.75" customHeight="1" x14ac:dyDescent="0.25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</row>
    <row r="6" spans="1:8" ht="36" customHeight="1" x14ac:dyDescent="0.25">
      <c r="A6" s="8">
        <v>1</v>
      </c>
      <c r="B6" s="2" t="s">
        <v>30</v>
      </c>
      <c r="C6" s="3">
        <v>26000</v>
      </c>
      <c r="D6" s="3" t="s">
        <v>8</v>
      </c>
      <c r="E6" s="80">
        <f>E11+E21+E14</f>
        <v>17012669.84</v>
      </c>
      <c r="F6" s="1">
        <f t="shared" ref="F6:G6" si="0">F11+F21</f>
        <v>16323186</v>
      </c>
      <c r="G6" s="1">
        <f t="shared" si="0"/>
        <v>16323186</v>
      </c>
      <c r="H6" s="1"/>
    </row>
    <row r="7" spans="1:8" ht="243.75" customHeight="1" x14ac:dyDescent="0.25">
      <c r="A7" s="8" t="s">
        <v>32</v>
      </c>
      <c r="B7" s="2" t="s">
        <v>31</v>
      </c>
      <c r="C7" s="3">
        <v>26100</v>
      </c>
      <c r="D7" s="3" t="s">
        <v>8</v>
      </c>
      <c r="E7" s="1"/>
      <c r="F7" s="1"/>
      <c r="G7" s="1"/>
      <c r="H7" s="1"/>
    </row>
    <row r="8" spans="1:8" ht="63" customHeight="1" x14ac:dyDescent="0.25">
      <c r="A8" s="8" t="s">
        <v>33</v>
      </c>
      <c r="B8" s="2" t="s">
        <v>34</v>
      </c>
      <c r="C8" s="3">
        <v>26200</v>
      </c>
      <c r="D8" s="3" t="s">
        <v>8</v>
      </c>
      <c r="E8" s="1"/>
      <c r="F8" s="1"/>
      <c r="G8" s="1"/>
      <c r="H8" s="1"/>
    </row>
    <row r="9" spans="1:8" ht="60" x14ac:dyDescent="0.25">
      <c r="A9" s="8" t="s">
        <v>35</v>
      </c>
      <c r="B9" s="2" t="s">
        <v>36</v>
      </c>
      <c r="C9" s="3">
        <v>26300</v>
      </c>
      <c r="D9" s="3" t="s">
        <v>8</v>
      </c>
      <c r="E9" s="1"/>
      <c r="F9" s="1"/>
      <c r="G9" s="1"/>
      <c r="H9" s="1"/>
    </row>
    <row r="10" spans="1:8" ht="60" x14ac:dyDescent="0.25">
      <c r="A10" s="8" t="s">
        <v>37</v>
      </c>
      <c r="B10" s="2" t="s">
        <v>38</v>
      </c>
      <c r="C10" s="3">
        <v>26400</v>
      </c>
      <c r="D10" s="3" t="s">
        <v>8</v>
      </c>
      <c r="E10" s="1">
        <f>'Раздел 1'!E56</f>
        <v>17012669.84</v>
      </c>
      <c r="F10" s="1">
        <f>'Раздел 1'!F56</f>
        <v>16323186</v>
      </c>
      <c r="G10" s="1">
        <f>'Раздел 1'!G56</f>
        <v>16323186</v>
      </c>
      <c r="H10" s="1"/>
    </row>
    <row r="11" spans="1:8" ht="66" customHeight="1" x14ac:dyDescent="0.25">
      <c r="A11" s="8" t="s">
        <v>39</v>
      </c>
      <c r="B11" s="2" t="s">
        <v>40</v>
      </c>
      <c r="C11" s="3">
        <v>26410</v>
      </c>
      <c r="D11" s="3" t="s">
        <v>8</v>
      </c>
      <c r="E11" s="1">
        <f>'Раздел 1'!E59+'Раздел 1'!E62+'Раздел 1'!E64+'Раздел 1'!E67+'Раздел 1'!E70+'Раздел 1'!E76+'Раздел 1'!E80+'Раздел 1'!E82+'Раздел 1'!E86</f>
        <v>14350890</v>
      </c>
      <c r="F11" s="1">
        <f>'Раздел 1'!F59+'Раздел 1'!F62+'Раздел 1'!F64+'Раздел 1'!F67+'Раздел 1'!F70+'Раздел 1'!F76+'Раздел 1'!F80+'Раздел 1'!F82+'Раздел 1'!F86</f>
        <v>14350890</v>
      </c>
      <c r="G11" s="1">
        <f>'Раздел 1'!G59+'Раздел 1'!G62+'Раздел 1'!G64+'Раздел 1'!G67+'Раздел 1'!G70+'Раздел 1'!G76+'Раздел 1'!G80+'Раздел 1'!G82+'Раздел 1'!G86</f>
        <v>14350890</v>
      </c>
      <c r="H11" s="1"/>
    </row>
    <row r="12" spans="1:8" ht="30" x14ac:dyDescent="0.25">
      <c r="A12" s="8" t="s">
        <v>41</v>
      </c>
      <c r="B12" s="2" t="s">
        <v>42</v>
      </c>
      <c r="C12" s="3">
        <v>26411</v>
      </c>
      <c r="D12" s="3" t="s">
        <v>8</v>
      </c>
      <c r="E12" s="1"/>
      <c r="F12" s="1"/>
      <c r="G12" s="1"/>
      <c r="H12" s="1"/>
    </row>
    <row r="13" spans="1:8" ht="30" x14ac:dyDescent="0.25">
      <c r="A13" s="8" t="s">
        <v>44</v>
      </c>
      <c r="B13" s="2" t="s">
        <v>43</v>
      </c>
      <c r="C13" s="3">
        <v>26412</v>
      </c>
      <c r="D13" s="3" t="s">
        <v>8</v>
      </c>
      <c r="E13" s="1">
        <f>E11</f>
        <v>14350890</v>
      </c>
      <c r="F13" s="1">
        <f t="shared" ref="F13:G13" si="1">F11</f>
        <v>14350890</v>
      </c>
      <c r="G13" s="1">
        <f t="shared" si="1"/>
        <v>14350890</v>
      </c>
      <c r="H13" s="1"/>
    </row>
    <row r="14" spans="1:8" ht="48" customHeight="1" x14ac:dyDescent="0.25">
      <c r="A14" s="8" t="s">
        <v>45</v>
      </c>
      <c r="B14" s="2" t="s">
        <v>47</v>
      </c>
      <c r="C14" s="3">
        <v>26420</v>
      </c>
      <c r="D14" s="3" t="s">
        <v>8</v>
      </c>
      <c r="E14" s="80">
        <f>'Раздел 1'!E61+'Раздел 1'!E66+'Раздел 1'!E69+'Раздел 1'!E89</f>
        <v>625730.55000000005</v>
      </c>
      <c r="F14" s="1"/>
      <c r="G14" s="1"/>
      <c r="H14" s="1"/>
    </row>
    <row r="15" spans="1:8" ht="30" x14ac:dyDescent="0.25">
      <c r="A15" s="8" t="s">
        <v>46</v>
      </c>
      <c r="B15" s="2" t="s">
        <v>42</v>
      </c>
      <c r="C15" s="3">
        <v>26421</v>
      </c>
      <c r="D15" s="3" t="s">
        <v>8</v>
      </c>
      <c r="E15" s="1"/>
      <c r="F15" s="1"/>
      <c r="G15" s="1"/>
      <c r="H15" s="1"/>
    </row>
    <row r="16" spans="1:8" ht="30" x14ac:dyDescent="0.25">
      <c r="A16" s="8" t="s">
        <v>48</v>
      </c>
      <c r="B16" s="2" t="s">
        <v>43</v>
      </c>
      <c r="C16" s="3">
        <v>26422</v>
      </c>
      <c r="D16" s="3" t="s">
        <v>8</v>
      </c>
      <c r="E16" s="80">
        <f>E14</f>
        <v>625730.55000000005</v>
      </c>
      <c r="F16" s="1"/>
      <c r="G16" s="1"/>
      <c r="H16" s="1"/>
    </row>
    <row r="17" spans="1:8" ht="30" x14ac:dyDescent="0.25">
      <c r="A17" s="8" t="s">
        <v>49</v>
      </c>
      <c r="B17" s="2" t="s">
        <v>50</v>
      </c>
      <c r="C17" s="3">
        <v>26430</v>
      </c>
      <c r="D17" s="3" t="s">
        <v>8</v>
      </c>
      <c r="E17" s="1"/>
      <c r="F17" s="1"/>
      <c r="G17" s="1"/>
      <c r="H17" s="1"/>
    </row>
    <row r="18" spans="1:8" ht="30" x14ac:dyDescent="0.25">
      <c r="A18" s="8" t="s">
        <v>51</v>
      </c>
      <c r="B18" s="2" t="s">
        <v>53</v>
      </c>
      <c r="C18" s="3">
        <v>26440</v>
      </c>
      <c r="D18" s="3" t="s">
        <v>8</v>
      </c>
      <c r="E18" s="1"/>
      <c r="F18" s="1"/>
      <c r="G18" s="1"/>
      <c r="H18" s="1"/>
    </row>
    <row r="19" spans="1:8" ht="30" x14ac:dyDescent="0.25">
      <c r="A19" s="8" t="s">
        <v>52</v>
      </c>
      <c r="B19" s="2" t="s">
        <v>42</v>
      </c>
      <c r="C19" s="3">
        <v>26441</v>
      </c>
      <c r="D19" s="3" t="s">
        <v>8</v>
      </c>
      <c r="E19" s="1"/>
      <c r="F19" s="1"/>
      <c r="G19" s="1"/>
      <c r="H19" s="1"/>
    </row>
    <row r="20" spans="1:8" ht="30" x14ac:dyDescent="0.25">
      <c r="A20" s="8" t="s">
        <v>54</v>
      </c>
      <c r="B20" s="2" t="s">
        <v>43</v>
      </c>
      <c r="C20" s="3">
        <v>26442</v>
      </c>
      <c r="D20" s="3" t="s">
        <v>8</v>
      </c>
      <c r="E20" s="1"/>
      <c r="F20" s="1"/>
      <c r="G20" s="1"/>
      <c r="H20" s="1"/>
    </row>
    <row r="21" spans="1:8" ht="30" x14ac:dyDescent="0.25">
      <c r="A21" s="8" t="s">
        <v>55</v>
      </c>
      <c r="B21" s="2" t="s">
        <v>56</v>
      </c>
      <c r="C21" s="3">
        <v>26450</v>
      </c>
      <c r="D21" s="3" t="s">
        <v>8</v>
      </c>
      <c r="E21" s="80">
        <f>'Раздел 1'!E65+'Раздел 1'!E68+'Раздел 1'!E71+'Раздел 1'!E73+'Раздел 1'!E77+'Раздел 1'!E79+'Раздел 1'!E81+'Раздел 1'!E83+'Раздел 1'!E85+'Раздел 1'!E87+'Раздел 1'!E88+'Раздел 1'!E90</f>
        <v>2036049.29</v>
      </c>
      <c r="F21" s="46">
        <f>'Раздел 1'!F65+'Раздел 1'!F68+'Раздел 1'!F71+'Раздел 1'!F73+'Раздел 1'!F77+'Раздел 1'!F79+'Раздел 1'!F81+'Раздел 1'!F83+'Раздел 1'!F85+'Раздел 1'!F87+'Раздел 1'!F90+'Раздел 1'!F88</f>
        <v>1972296</v>
      </c>
      <c r="G21" s="46">
        <f>'Раздел 1'!G65+'Раздел 1'!G68+'Раздел 1'!G71+'Раздел 1'!G73+'Раздел 1'!G77+'Раздел 1'!G79+'Раздел 1'!G81+'Раздел 1'!G83+'Раздел 1'!G85+'Раздел 1'!G87+'Раздел 1'!G90+'Раздел 1'!G88</f>
        <v>1972296</v>
      </c>
      <c r="H21" s="1"/>
    </row>
    <row r="22" spans="1:8" ht="30" x14ac:dyDescent="0.25">
      <c r="A22" s="8" t="s">
        <v>57</v>
      </c>
      <c r="B22" s="2" t="s">
        <v>42</v>
      </c>
      <c r="C22" s="3">
        <v>26451</v>
      </c>
      <c r="D22" s="3" t="s">
        <v>8</v>
      </c>
      <c r="E22" s="1"/>
      <c r="F22" s="1"/>
      <c r="G22" s="1"/>
      <c r="H22" s="1"/>
    </row>
    <row r="23" spans="1:8" ht="30" x14ac:dyDescent="0.25">
      <c r="A23" s="8" t="s">
        <v>58</v>
      </c>
      <c r="B23" s="2" t="s">
        <v>59</v>
      </c>
      <c r="C23" s="3">
        <v>26452</v>
      </c>
      <c r="D23" s="3" t="s">
        <v>8</v>
      </c>
      <c r="E23" s="1">
        <f>E21</f>
        <v>2036049.29</v>
      </c>
      <c r="F23" s="1">
        <f t="shared" ref="F23:G23" si="2">F21</f>
        <v>1972296</v>
      </c>
      <c r="G23" s="1">
        <f t="shared" si="2"/>
        <v>1972296</v>
      </c>
      <c r="H23" s="1"/>
    </row>
    <row r="24" spans="1:8" ht="60" x14ac:dyDescent="0.25">
      <c r="A24" s="8" t="s">
        <v>60</v>
      </c>
      <c r="B24" s="2" t="s">
        <v>61</v>
      </c>
      <c r="C24" s="3">
        <v>26500</v>
      </c>
      <c r="D24" s="3" t="s">
        <v>8</v>
      </c>
      <c r="E24" s="1"/>
      <c r="F24" s="1"/>
      <c r="G24" s="1"/>
      <c r="H24" s="1"/>
    </row>
    <row r="25" spans="1:8" x14ac:dyDescent="0.25">
      <c r="A25" s="8"/>
      <c r="B25" s="2" t="s">
        <v>64</v>
      </c>
      <c r="C25" s="3">
        <v>26510</v>
      </c>
      <c r="D25" s="3"/>
      <c r="E25" s="1"/>
      <c r="F25" s="1"/>
      <c r="G25" s="1"/>
      <c r="H25" s="1"/>
    </row>
    <row r="26" spans="1:8" ht="60" x14ac:dyDescent="0.25">
      <c r="A26" s="8" t="s">
        <v>62</v>
      </c>
      <c r="B26" s="2" t="s">
        <v>63</v>
      </c>
      <c r="C26" s="3">
        <v>26600</v>
      </c>
      <c r="D26" s="3" t="s">
        <v>8</v>
      </c>
      <c r="E26" s="80">
        <f>E6</f>
        <v>17012669.84</v>
      </c>
      <c r="F26" s="1">
        <f t="shared" ref="F26:G26" si="3">F6</f>
        <v>16323186</v>
      </c>
      <c r="G26" s="1">
        <f t="shared" si="3"/>
        <v>16323186</v>
      </c>
      <c r="H26" s="1"/>
    </row>
    <row r="27" spans="1:8" x14ac:dyDescent="0.25">
      <c r="A27" s="8"/>
      <c r="B27" s="2" t="s">
        <v>65</v>
      </c>
      <c r="C27" s="3">
        <v>26610</v>
      </c>
      <c r="D27" s="3"/>
      <c r="E27" s="1"/>
      <c r="F27" s="1"/>
      <c r="G27" s="1"/>
      <c r="H27" s="1"/>
    </row>
    <row r="28" spans="1:8" x14ac:dyDescent="0.25">
      <c r="A28" s="1"/>
      <c r="B28" s="2"/>
      <c r="C28" s="1"/>
      <c r="D28" s="1"/>
      <c r="E28" s="1"/>
      <c r="F28" s="1"/>
      <c r="G28" s="1"/>
      <c r="H28" s="1"/>
    </row>
    <row r="29" spans="1:8" x14ac:dyDescent="0.25">
      <c r="A29" s="1"/>
      <c r="B29" s="2"/>
      <c r="C29" s="1"/>
      <c r="D29" s="1"/>
      <c r="E29" s="1"/>
      <c r="F29" s="1"/>
      <c r="G29" s="1"/>
      <c r="H29" s="1"/>
    </row>
  </sheetData>
  <mergeCells count="6">
    <mergeCell ref="B1:G1"/>
    <mergeCell ref="E3:H3"/>
    <mergeCell ref="A3:A4"/>
    <mergeCell ref="B3:B4"/>
    <mergeCell ref="C3:C4"/>
    <mergeCell ref="D3:D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</vt:lpstr>
      <vt:lpstr>Раздел 1</vt:lpstr>
      <vt:lpstr>Раздел 2</vt:lpstr>
      <vt:lpstr>'Раздел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2020-10-16T10:04:58Z</dcterms:modified>
</cp:coreProperties>
</file>