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Титул" sheetId="3" r:id="rId1"/>
    <sheet name="Раздел 1" sheetId="1" r:id="rId2"/>
    <sheet name="Раздел 2" sheetId="2" r:id="rId3"/>
  </sheets>
  <definedNames>
    <definedName name="_xlnm.Print_Area" localSheetId="1">'Раздел 1'!$A$1:$H$106</definedName>
  </definedNames>
  <calcPr calcId="162913" refMode="R1C1"/>
</workbook>
</file>

<file path=xl/calcChain.xml><?xml version="1.0" encoding="utf-8"?>
<calcChain xmlns="http://schemas.openxmlformats.org/spreadsheetml/2006/main">
  <c r="G16" i="2" l="1"/>
  <c r="E32" i="1"/>
  <c r="E59" i="1" l="1"/>
  <c r="E12" i="1"/>
  <c r="E19" i="1"/>
  <c r="E9" i="1" s="1"/>
  <c r="E11" i="1" l="1"/>
  <c r="G11" i="2" l="1"/>
  <c r="G13" i="2" s="1"/>
  <c r="E58" i="1"/>
  <c r="E29" i="1" s="1"/>
  <c r="G26" i="1" l="1"/>
  <c r="F26" i="1"/>
  <c r="E26" i="1"/>
  <c r="G14" i="2"/>
  <c r="G59" i="1" l="1"/>
  <c r="F59" i="1"/>
  <c r="E95" i="1" l="1"/>
  <c r="H21" i="2" l="1"/>
  <c r="I21" i="2"/>
  <c r="G21" i="2"/>
  <c r="H11" i="2"/>
  <c r="I11" i="2"/>
  <c r="G6" i="2" l="1"/>
  <c r="G26" i="2" s="1"/>
  <c r="F31" i="1"/>
  <c r="G31" i="1"/>
  <c r="F30" i="1"/>
  <c r="G30" i="1"/>
  <c r="E31" i="1"/>
  <c r="E30" i="1"/>
  <c r="F95" i="1"/>
  <c r="F58" i="1" s="1"/>
  <c r="G95" i="1"/>
  <c r="G58" i="1" s="1"/>
  <c r="F41" i="1" l="1"/>
  <c r="G41" i="1"/>
  <c r="E41" i="1"/>
  <c r="E34" i="1"/>
  <c r="F15" i="1" l="1"/>
  <c r="G15" i="1"/>
  <c r="E15" i="1"/>
  <c r="F34" i="1" l="1"/>
  <c r="F44" i="1"/>
  <c r="G44" i="1"/>
  <c r="E44" i="1"/>
  <c r="E33" i="1" s="1"/>
  <c r="F33" i="1" l="1"/>
  <c r="H23" i="2" l="1"/>
  <c r="I23" i="2"/>
  <c r="H13" i="2"/>
  <c r="I13" i="2"/>
  <c r="I6" i="2" l="1"/>
  <c r="I26" i="2" s="1"/>
  <c r="H6" i="2"/>
  <c r="H26" i="2" s="1"/>
  <c r="F99" i="1" l="1"/>
  <c r="G99" i="1"/>
  <c r="E99" i="1"/>
  <c r="G23" i="2" l="1"/>
  <c r="J29" i="1"/>
  <c r="I29" i="1"/>
  <c r="F10" i="1"/>
  <c r="G10" i="1"/>
  <c r="E10" i="1"/>
  <c r="F51" i="1"/>
  <c r="G51" i="1"/>
  <c r="E51" i="1"/>
  <c r="K29" i="1" l="1"/>
  <c r="F19" i="1"/>
  <c r="G19" i="1"/>
  <c r="F13" i="1"/>
  <c r="G13" i="1"/>
  <c r="E13" i="1"/>
  <c r="F49" i="1"/>
  <c r="F48" i="1" s="1"/>
  <c r="G49" i="1"/>
  <c r="G48" i="1" s="1"/>
  <c r="E49" i="1"/>
  <c r="E48" i="1" s="1"/>
  <c r="H10" i="2"/>
  <c r="I10" i="2"/>
  <c r="G11" i="1" l="1"/>
  <c r="K9" i="1" s="1"/>
  <c r="F11" i="1"/>
  <c r="J9" i="1" s="1"/>
  <c r="I9" i="1"/>
  <c r="G10" i="2"/>
  <c r="G9" i="1"/>
  <c r="F9" i="1"/>
  <c r="F29" i="1"/>
  <c r="G34" i="1"/>
  <c r="G33" i="1" l="1"/>
  <c r="G29" i="1" s="1"/>
</calcChain>
</file>

<file path=xl/sharedStrings.xml><?xml version="1.0" encoding="utf-8"?>
<sst xmlns="http://schemas.openxmlformats.org/spreadsheetml/2006/main" count="409" uniqueCount="228">
  <si>
    <t>Наименование показателя</t>
  </si>
  <si>
    <t>Код строки</t>
  </si>
  <si>
    <t>Сумма</t>
  </si>
  <si>
    <t>за пределами планового периода</t>
  </si>
  <si>
    <t>Доходы, всего:</t>
  </si>
  <si>
    <t>Расходы, всего</t>
  </si>
  <si>
    <t>0001</t>
  </si>
  <si>
    <t>х</t>
  </si>
  <si>
    <t>0002</t>
  </si>
  <si>
    <t>Остаток средств на начало текущего финансового года (5)</t>
  </si>
  <si>
    <t>Остаток средств на конец текущего финансового года (5)</t>
  </si>
  <si>
    <t>Код по бюджетной классификации РФ (3)</t>
  </si>
  <si>
    <t>Аналитический код (4)</t>
  </si>
  <si>
    <t xml:space="preserve">  Раздел 1. Поступления и выплаты</t>
  </si>
  <si>
    <t xml:space="preserve">       в том числе: доходы от собственности, всего</t>
  </si>
  <si>
    <t xml:space="preserve">      доходы от оказания услуг, работ, компенсации затрат учреждений, всего</t>
  </si>
  <si>
    <t xml:space="preserve">            в том числе:</t>
  </si>
  <si>
    <t xml:space="preserve">     в том числе: на выплаты персоналу, всего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</si>
  <si>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учреждений, всего</t>
  </si>
  <si>
    <t>№ п/п</t>
  </si>
  <si>
    <t>Коды строк</t>
  </si>
  <si>
    <t>Год начала закупки</t>
  </si>
  <si>
    <t>Выплаты на закупку товаров, работ, услуг, всего &lt;11&gt;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</si>
  <si>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</si>
  <si>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1.1.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</si>
  <si>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</si>
  <si>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</si>
  <si>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1.3.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</si>
  <si>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</si>
  <si>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</si>
  <si>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</si>
  <si>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>1.4.1.</t>
  </si>
  <si>
    <t xml:space="preserve">      в том числе:
за счет субсидий, предоставляемых на финансовое обеспечение выполнения государственного (муниципального) задания</t>
  </si>
  <si>
    <t>1.4.1.1.</t>
  </si>
  <si>
    <t xml:space="preserve">          в том числе:
в соответствии с Федеральным законом N 44-ФЗ</t>
  </si>
  <si>
    <t xml:space="preserve">          в соответствии с Федеральным законом N 223-ФЗ &lt;14&gt;</t>
  </si>
  <si>
    <t>1.4.1.2</t>
  </si>
  <si>
    <t>1.4.2.</t>
  </si>
  <si>
    <t>1.4.2.1.</t>
  </si>
  <si>
    <t xml:space="preserve">     за счет субсидий, предоставляемых в соответствии с абзацем вторым пункта 1 статьи 78.1 Бюджетного кодекса Российской Федерации</t>
  </si>
  <si>
    <t>1.4.2.2.</t>
  </si>
  <si>
    <t>1.4.3.</t>
  </si>
  <si>
    <t xml:space="preserve">     за счет субсидий, предоставляемых на осуществление капитальных вложений &lt;15&gt;</t>
  </si>
  <si>
    <t>1.4.4.</t>
  </si>
  <si>
    <t>1.4.4.1.</t>
  </si>
  <si>
    <t xml:space="preserve">     за счет средств обязательного медицинского страхования</t>
  </si>
  <si>
    <t>1.4.4.2.</t>
  </si>
  <si>
    <t>1.4.5.</t>
  </si>
  <si>
    <t xml:space="preserve">     за счет прочих источников финансового обеспечения</t>
  </si>
  <si>
    <t>1.4.5.1.</t>
  </si>
  <si>
    <t>1.4.5.2.</t>
  </si>
  <si>
    <t xml:space="preserve">          в соответствии с Федеральным законом N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</si>
  <si>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</si>
  <si>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</si>
  <si>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</si>
  <si>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</si>
  <si>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    в том числе по году начала закупки:</t>
  </si>
  <si>
    <t xml:space="preserve">       в том числе по году начала закупки:</t>
  </si>
  <si>
    <t xml:space="preserve">            Раздел 2. Сведения по выплатам на закупки товаров, работ, услуг &lt;10&gt;</t>
  </si>
  <si>
    <t>УТВЕРЖДАЮ</t>
  </si>
  <si>
    <t>(наименование должности лица, утверждающего документ)</t>
  </si>
  <si>
    <t>Н.В. Изох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</si>
  <si>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</si>
  <si>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</si>
  <si>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</si>
  <si>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</si>
  <si>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</si>
  <si>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</si>
  <si>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</si>
  <si>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</si>
  <si>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</si>
  <si>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Муниципальное автономное учреждения «Физкультурно-оздоровительный комплекс в г. Урень Нижегородской области»</t>
  </si>
  <si>
    <t>по ОКПО</t>
  </si>
  <si>
    <t>бюджетного учреждения</t>
  </si>
  <si>
    <t>по РУБП/НУБП</t>
  </si>
  <si>
    <t>(подразделения)</t>
  </si>
  <si>
    <t>ИНН/КПП</t>
  </si>
  <si>
    <t>5235006218/523501001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</si>
  <si>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</si>
  <si>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</si>
  <si>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</si>
  <si>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</si>
  <si>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</si>
  <si>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</si>
  <si>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</si>
  <si>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</si>
  <si>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Нижегородская область, г. Урень ул. Индустриальная д.15</t>
  </si>
  <si>
    <t>государственного бюджетного</t>
  </si>
  <si>
    <t>учреждения (подразделения)</t>
  </si>
  <si>
    <t>от</t>
  </si>
  <si>
    <t>ИНН</t>
  </si>
  <si>
    <t>КПП</t>
  </si>
  <si>
    <t>5235006218</t>
  </si>
  <si>
    <t>523501001</t>
  </si>
  <si>
    <t xml:space="preserve">   уплата налогов, сборов и иных платежей, всего</t>
  </si>
  <si>
    <t xml:space="preserve">        уплата штрафов (в том числе административных), пеней, иных платежей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</si>
  <si>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</si>
  <si>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расходы на закупку товаров, работ, услуг, всего &lt;7&gt;</t>
  </si>
  <si>
    <t xml:space="preserve">       прочую закупку товаров, работ и услуг, всего</t>
  </si>
  <si>
    <t xml:space="preserve">            из них:</t>
  </si>
  <si>
    <t xml:space="preserve">        из них: возврат в бюджет средств субсидии</t>
  </si>
  <si>
    <t>Итого доходы КВФО 4</t>
  </si>
  <si>
    <t>Итого доходы КВФО 2</t>
  </si>
  <si>
    <t>Итого доходы КВФО 5</t>
  </si>
  <si>
    <t>Итого расходы КВФО 4</t>
  </si>
  <si>
    <t>Итого расходы КВФО 2</t>
  </si>
  <si>
    <t>Итого расходы КВФО 5</t>
  </si>
  <si>
    <t xml:space="preserve">           в том числе: оплата труда </t>
  </si>
  <si>
    <t>16711020410487590</t>
  </si>
  <si>
    <t>16707030410487590</t>
  </si>
  <si>
    <t>213</t>
  </si>
  <si>
    <t>291</t>
  </si>
  <si>
    <t>221</t>
  </si>
  <si>
    <t>222</t>
  </si>
  <si>
    <t>223</t>
  </si>
  <si>
    <t>225</t>
  </si>
  <si>
    <t>226</t>
  </si>
  <si>
    <t>227</t>
  </si>
  <si>
    <t>228</t>
  </si>
  <si>
    <t>310</t>
  </si>
  <si>
    <t>341</t>
  </si>
  <si>
    <t>343</t>
  </si>
  <si>
    <t>344</t>
  </si>
  <si>
    <t>345</t>
  </si>
  <si>
    <t>346</t>
  </si>
  <si>
    <t>349</t>
  </si>
  <si>
    <t>353</t>
  </si>
  <si>
    <t>121</t>
  </si>
  <si>
    <t>131</t>
  </si>
  <si>
    <t>10000</t>
  </si>
  <si>
    <t>5000</t>
  </si>
  <si>
    <t>189</t>
  </si>
  <si>
    <t>16730399050050000</t>
  </si>
  <si>
    <t>16730102050050000</t>
  </si>
  <si>
    <t>16730201050050000</t>
  </si>
  <si>
    <t>155</t>
  </si>
  <si>
    <t xml:space="preserve">              в том числе : доходы от операционной аренды (16700004104875905002)</t>
  </si>
  <si>
    <t>Прочие безвозмездные поступления (16700004104875905002)</t>
  </si>
  <si>
    <t>Заработная плата (16700004104875905002)</t>
  </si>
  <si>
    <t>Социальные пособия и компенсации персоналу в денежной форме (16700004104875905002)</t>
  </si>
  <si>
    <t xml:space="preserve">
на выплаты по оплате труда (16700004104875905002)</t>
  </si>
  <si>
    <t>Налоги, пошлины и сборы (16700004104875905002)</t>
  </si>
  <si>
    <t>Штрафы за нарушение законодательства о налогах и сборах, законодательства о страховых взносах  (16700004104875905002)</t>
  </si>
  <si>
    <t>Штрафы за нарушение законодательства о закупках и нарушений условий контрактов (договоров) (16700004104875905002)</t>
  </si>
  <si>
    <t>Услуги связи (16700004104875905002)</t>
  </si>
  <si>
    <t>Транспортные услуги  (16700004104875905002)</t>
  </si>
  <si>
    <t>Коммунальные услуги (16700004104875905002)</t>
  </si>
  <si>
    <t>Работы, услуги по содержанию имущества (16700004104875905002)</t>
  </si>
  <si>
    <t>Прочие работы, услуги  (16700004104875905002)</t>
  </si>
  <si>
    <t>Страхование (16700004104875905002)</t>
  </si>
  <si>
    <t>Услуги, работы для целей капитальных вложения  (16700004104875905002)</t>
  </si>
  <si>
    <t>Увеличение стоимости основных средств (16700004104875905002)</t>
  </si>
  <si>
    <t>Увеличение стоимости горюче-смазочных материалов (16700004104875905002)</t>
  </si>
  <si>
    <t>Увеличение стоимости строительных материалов (16700004104875905002)</t>
  </si>
  <si>
    <t>Увеличение стоимости мягкого инвентаря (16700004104875905002)</t>
  </si>
  <si>
    <t>Увеличение стоимости прочих оборотных средств (материалов)  (16700004104875905002)</t>
  </si>
  <si>
    <t>Увеличение стоимости прочих материальных запасов однократного применения (16700004104875905002)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</si>
  <si>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(16700004104875905002)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</si>
  <si>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 (16701004104875903001)</t>
  </si>
  <si>
    <t>Заработная плата (16701004104875903001)</t>
  </si>
  <si>
    <t>Социальные пособия и компенсации персоналу в денежной форме (16701004104875903001)</t>
  </si>
  <si>
    <t xml:space="preserve">                  в том числе:
на выплаты по оплате труда (16701004104875903001)</t>
  </si>
  <si>
    <t>Налоги, пошлины и сборы (16701004104875903001)</t>
  </si>
  <si>
    <t>Штрафы за нарушение законодательства о налогах и сборах, законодательства о страховых взносах  (16701004104875903001)</t>
  </si>
  <si>
    <t>Штрафы за нарушение законодательства о закупках и нарушений условий контрактов (договоров)  (16701004104875903001)</t>
  </si>
  <si>
    <t>Услуги связи (16701004104875903001)</t>
  </si>
  <si>
    <t>Транспортные услуги  (16701004104875903001)</t>
  </si>
  <si>
    <t>Коммунальные услуги (16701004104875903001)</t>
  </si>
  <si>
    <t>Работы, услуги по содержанию имущества (16701004104875903001)</t>
  </si>
  <si>
    <t>Прочие работы, услуги (16701004104875903001)</t>
  </si>
  <si>
    <t>Страхование (16701004104875903001)</t>
  </si>
  <si>
    <t>Услуги, работы для целей капитальных вложения (16701004104875903001)</t>
  </si>
  <si>
    <t>Увеличение стоимости основных средств  (16701004104875903001)</t>
  </si>
  <si>
    <t>Увеличение стоимости лекарственных препаратов и материалов, применяемых в медицинских целях (16701004104875903001)</t>
  </si>
  <si>
    <t>Увеличение стоимости горюче-смазочных материалов (16701004104875903001)</t>
  </si>
  <si>
    <t>Увеличение стоимости строительных материалов (16701004104875903001)</t>
  </si>
  <si>
    <t>Увеличение стоимости мягкого инвентаря(16701004104875903001)</t>
  </si>
  <si>
    <t>Увеличение стоимости прочих оборотных средств (материалов) (16701004104875903001)</t>
  </si>
  <si>
    <t>Увеличение стоимости лекарственных препаратов и материалов, применяемых в медицинских целях (16700004104875905002)</t>
  </si>
  <si>
    <t>5 розовый</t>
  </si>
  <si>
    <t>4 голубой</t>
  </si>
  <si>
    <t>2 зеленый</t>
  </si>
  <si>
    <t>Услуги связи (16703004104875903002)</t>
  </si>
  <si>
    <t>Коммунальные услуги (16703004104875903002)</t>
  </si>
  <si>
    <t xml:space="preserve">иные выплаты персоналу учреждения, за исключением ФОТ </t>
  </si>
  <si>
    <t>212</t>
  </si>
  <si>
    <t xml:space="preserve">Код по бюджетной классификации Российской Федерации </t>
  </si>
  <si>
    <t xml:space="preserve">Уникальный код </t>
  </si>
  <si>
    <t>Вид документа</t>
  </si>
  <si>
    <t>0</t>
  </si>
  <si>
    <t>на 2021 год и на плановый период 2022-2023 годов</t>
  </si>
  <si>
    <t xml:space="preserve">   закупка энергетических ресурсов, всего</t>
  </si>
  <si>
    <r>
      <t>Прочие выплаты персоналу, в том числе компенсационного характера (16701004104875903001)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</si>
  <si>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 xml:space="preserve">Остаток средств на начало текущего финансового года </t>
  </si>
  <si>
    <t xml:space="preserve">                                                                   </t>
  </si>
  <si>
    <t>на 2021 г. текущий финансовый год</t>
  </si>
  <si>
    <t>на 2022 г.      первый год планового периода</t>
  </si>
  <si>
    <t>на 2023 г.     второй год планового периода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</si>
  <si>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</si>
  <si>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</si>
  <si>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</si>
  <si>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21</t>
  </si>
  <si>
    <t>Заведующий отделом по физической культуре и спорту администрации Уренского муниципального округа Нижегородской области</t>
  </si>
  <si>
    <t>Отдел по физической культуре и спорту Администрации Уренского муниципального округа Нижегородской области</t>
  </si>
  <si>
    <t>Прочие безвозмездные поступления (16703004104875903002)</t>
  </si>
  <si>
    <t>152</t>
  </si>
  <si>
    <t>безвозмездные денежные поступления, всего</t>
  </si>
  <si>
    <t>выбытие материальных запасов, всего</t>
  </si>
  <si>
    <t>Доходы от реализации материальных запасов (16700004104875905002)</t>
  </si>
  <si>
    <t>16707070150145000</t>
  </si>
  <si>
    <r>
      <t xml:space="preserve">Прочие безвозмездные поступления </t>
    </r>
    <r>
      <rPr>
        <sz val="11"/>
        <rFont val="Calibri"/>
        <family val="2"/>
        <charset val="204"/>
        <scheme val="minor"/>
      </rPr>
      <t>(16703001501450003004)</t>
    </r>
  </si>
  <si>
    <r>
      <t xml:space="preserve">Прочие работы, услуги  </t>
    </r>
    <r>
      <rPr>
        <sz val="11"/>
        <rFont val="Calibri"/>
        <family val="2"/>
        <charset val="204"/>
        <scheme val="minor"/>
      </rPr>
      <t>(16703001501450003004)</t>
    </r>
  </si>
  <si>
    <t xml:space="preserve">              в том числе: доходы от оказания платных услуг (работ) (16700004104875905002)</t>
  </si>
  <si>
    <t xml:space="preserve">Прочие выплаты, всего </t>
  </si>
  <si>
    <t xml:space="preserve">Выплаты, уменьшающие доход, всего </t>
  </si>
  <si>
    <t xml:space="preserve">          в том числе: налог на прибыль</t>
  </si>
  <si>
    <t xml:space="preserve">         налог на добавленную стоимость </t>
  </si>
  <si>
    <t xml:space="preserve">        прочие налоги, уменьшающие доход (16700004104875905002)</t>
  </si>
  <si>
    <t>Увеличение стоимости мягкого инвентаря (16703004111220002003)</t>
  </si>
  <si>
    <r>
      <t xml:space="preserve">Прочие безвозмездные поступления </t>
    </r>
    <r>
      <rPr>
        <sz val="11"/>
        <rFont val="Calibri"/>
        <family val="2"/>
        <charset val="204"/>
        <scheme val="minor"/>
      </rPr>
      <t>(16703004111220002003)</t>
    </r>
  </si>
  <si>
    <t>16711020411122000</t>
  </si>
  <si>
    <r>
      <t xml:space="preserve">Прочие безвозмездные поступления </t>
    </r>
    <r>
      <rPr>
        <sz val="11"/>
        <rFont val="Calibri"/>
        <family val="2"/>
        <charset val="204"/>
        <scheme val="minor"/>
      </rPr>
      <t>(16703004104875903001)</t>
    </r>
  </si>
  <si>
    <t>Работы, услуги по содержанию имущества (16703004104875903001)</t>
  </si>
  <si>
    <t>06</t>
  </si>
  <si>
    <t>августа</t>
  </si>
  <si>
    <t>06.08.2021</t>
  </si>
  <si>
    <t>446</t>
  </si>
  <si>
    <t>Увеличение стоимости прочих оборотных средств (материалов)  (16703004111220002003)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</si>
</sst>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</font>
    <font>
      <sz val="14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20" fillId="0" borderId="0" xfId="0" applyFont="1" applyBorder="1" applyAlignment="1" applyProtection="1"/>
    <xf numFmtId="0" fontId="20" fillId="0" borderId="0" xfId="0" applyFont="1" applyBorder="1" applyAlignment="1" applyProtection="1">
      <alignment horizontal="right"/>
    </xf>
    <xf numFmtId="49" fontId="20" fillId="0" borderId="0" xfId="0" applyNumberFormat="1" applyFont="1" applyBorder="1" applyAlignment="1" applyProtection="1">
      <alignment horizontal="left"/>
    </xf>
    <xf numFmtId="0" fontId="20" fillId="0" borderId="0" xfId="0" applyFont="1" applyBorder="1" applyAlignment="1" applyProtection="1">
      <alignment vertical="top"/>
    </xf>
    <xf numFmtId="49" fontId="20" fillId="0" borderId="0" xfId="0" applyNumberFormat="1" applyFont="1" applyBorder="1" applyAlignment="1" applyProtection="1"/>
    <xf numFmtId="0" fontId="21" fillId="0" borderId="0" xfId="0" applyFont="1" applyBorder="1" applyAlignment="1" applyProtection="1"/>
    <xf numFmtId="0" fontId="21" fillId="0" borderId="0" xfId="0" applyFont="1" applyBorder="1" applyAlignment="1" applyProtection="1">
      <alignment horizontal="right"/>
    </xf>
    <xf numFmtId="49" fontId="21" fillId="0" borderId="0" xfId="0" applyNumberFormat="1" applyFont="1" applyBorder="1" applyAlignment="1" applyProtection="1"/>
    <xf numFmtId="0" fontId="20" fillId="0" borderId="0" xfId="0" applyFont="1" applyBorder="1" applyAlignment="1" applyProtection="1">
      <alignment horizontal="left"/>
    </xf>
    <xf numFmtId="49" fontId="21" fillId="0" borderId="0" xfId="0" applyNumberFormat="1" applyFont="1" applyBorder="1" applyAlignment="1" applyProtection="1">
      <alignment horizontal="center"/>
    </xf>
    <xf numFmtId="0" fontId="20" fillId="0" borderId="8" xfId="0" applyFont="1" applyBorder="1" applyAlignment="1" applyProtection="1"/>
    <xf numFmtId="0" fontId="20" fillId="0" borderId="0" xfId="0" applyFont="1" applyBorder="1" applyAlignment="1" applyProtection="1">
      <alignment horizontal="left" wrapText="1"/>
    </xf>
    <xf numFmtId="49" fontId="20" fillId="0" borderId="0" xfId="0" applyNumberFormat="1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49" fontId="20" fillId="0" borderId="0" xfId="0" applyNumberFormat="1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49" fontId="20" fillId="0" borderId="0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wrapText="1"/>
    </xf>
    <xf numFmtId="49" fontId="20" fillId="0" borderId="0" xfId="0" applyNumberFormat="1" applyFont="1" applyBorder="1" applyAlignment="1" applyProtection="1">
      <alignment horizontal="center" vertical="top"/>
    </xf>
    <xf numFmtId="0" fontId="23" fillId="0" borderId="0" xfId="0" applyFont="1" applyBorder="1" applyAlignment="1" applyProtection="1"/>
    <xf numFmtId="0" fontId="24" fillId="0" borderId="0" xfId="0" applyFont="1"/>
    <xf numFmtId="0" fontId="18" fillId="0" borderId="1" xfId="0" applyFont="1" applyBorder="1"/>
    <xf numFmtId="0" fontId="18" fillId="0" borderId="0" xfId="0" applyFont="1"/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0" fontId="25" fillId="0" borderId="0" xfId="0" applyFont="1"/>
    <xf numFmtId="0" fontId="25" fillId="0" borderId="1" xfId="0" applyFont="1" applyBorder="1"/>
    <xf numFmtId="49" fontId="1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7" fillId="0" borderId="1" xfId="0" applyFont="1" applyBorder="1"/>
    <xf numFmtId="2" fontId="18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16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4" borderId="1" xfId="0" applyFont="1" applyFill="1" applyBorder="1"/>
    <xf numFmtId="0" fontId="18" fillId="4" borderId="1" xfId="0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18" fillId="3" borderId="1" xfId="0" applyFont="1" applyFill="1" applyBorder="1"/>
    <xf numFmtId="0" fontId="18" fillId="3" borderId="1" xfId="0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0" fontId="18" fillId="3" borderId="0" xfId="0" applyFont="1" applyFill="1"/>
    <xf numFmtId="0" fontId="16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2" fontId="0" fillId="4" borderId="1" xfId="0" applyNumberFormat="1" applyFill="1" applyBorder="1" applyAlignment="1">
      <alignment horizontal="center" vertical="center"/>
    </xf>
    <xf numFmtId="49" fontId="26" fillId="4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9" fontId="26" fillId="3" borderId="1" xfId="0" applyNumberFormat="1" applyFont="1" applyFill="1" applyBorder="1" applyAlignment="1" applyProtection="1">
      <alignment horizontal="left" vertical="top" wrapText="1"/>
    </xf>
    <xf numFmtId="49" fontId="18" fillId="0" borderId="0" xfId="0" applyNumberFormat="1" applyFont="1"/>
    <xf numFmtId="2" fontId="18" fillId="0" borderId="0" xfId="0" applyNumberFormat="1" applyFont="1"/>
    <xf numFmtId="2" fontId="0" fillId="0" borderId="1" xfId="0" applyNumberFormat="1" applyBorder="1"/>
    <xf numFmtId="2" fontId="18" fillId="3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 applyProtection="1">
      <alignment horizontal="center" vertical="center"/>
    </xf>
    <xf numFmtId="0" fontId="14" fillId="4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right" wrapText="1"/>
    </xf>
    <xf numFmtId="49" fontId="0" fillId="5" borderId="1" xfId="0" applyNumberFormat="1" applyFill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2" fontId="18" fillId="4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2" fontId="0" fillId="6" borderId="1" xfId="0" applyNumberFormat="1" applyFill="1" applyBorder="1" applyAlignment="1">
      <alignment horizontal="center" vertical="center"/>
    </xf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wrapText="1"/>
    </xf>
    <xf numFmtId="2" fontId="25" fillId="5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0" fillId="7" borderId="0" xfId="0" applyFill="1"/>
    <xf numFmtId="0" fontId="6" fillId="4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49" fontId="25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3" borderId="0" xfId="0" applyFont="1" applyFill="1"/>
    <xf numFmtId="0" fontId="3" fillId="3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1" fillId="0" borderId="0" xfId="0" applyFont="1" applyBorder="1" applyAlignment="1" applyProtection="1">
      <alignment horizontal="left" wrapText="1"/>
    </xf>
    <xf numFmtId="49" fontId="21" fillId="0" borderId="7" xfId="0" applyNumberFormat="1" applyFont="1" applyBorder="1" applyAlignment="1" applyProtection="1">
      <alignment horizontal="center"/>
    </xf>
    <xf numFmtId="0" fontId="21" fillId="0" borderId="7" xfId="0" applyFont="1" applyBorder="1" applyAlignment="1" applyProtection="1">
      <alignment horizontal="center"/>
    </xf>
    <xf numFmtId="49" fontId="22" fillId="0" borderId="2" xfId="0" applyNumberFormat="1" applyFont="1" applyBorder="1" applyAlignment="1" applyProtection="1">
      <alignment horizontal="center"/>
    </xf>
    <xf numFmtId="49" fontId="22" fillId="0" borderId="3" xfId="0" applyNumberFormat="1" applyFont="1" applyBorder="1" applyAlignment="1" applyProtection="1">
      <alignment horizontal="center"/>
    </xf>
    <xf numFmtId="49" fontId="22" fillId="0" borderId="4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left" vertical="top" wrapText="1"/>
    </xf>
    <xf numFmtId="49" fontId="21" fillId="0" borderId="0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left" vertical="top" wrapText="1"/>
    </xf>
    <xf numFmtId="49" fontId="20" fillId="0" borderId="2" xfId="0" applyNumberFormat="1" applyFont="1" applyBorder="1" applyAlignment="1" applyProtection="1">
      <alignment horizontal="center"/>
    </xf>
    <xf numFmtId="49" fontId="20" fillId="0" borderId="3" xfId="0" applyNumberFormat="1" applyFont="1" applyBorder="1" applyAlignment="1" applyProtection="1">
      <alignment horizontal="center"/>
    </xf>
    <xf numFmtId="49" fontId="20" fillId="0" borderId="4" xfId="0" applyNumberFormat="1" applyFont="1" applyBorder="1" applyAlignment="1" applyProtection="1">
      <alignment horizontal="center"/>
    </xf>
    <xf numFmtId="49" fontId="20" fillId="0" borderId="2" xfId="0" applyNumberFormat="1" applyFont="1" applyBorder="1" applyAlignment="1" applyProtection="1">
      <alignment horizontal="center" wrapText="1"/>
    </xf>
    <xf numFmtId="49" fontId="20" fillId="0" borderId="3" xfId="0" applyNumberFormat="1" applyFont="1" applyBorder="1" applyAlignment="1" applyProtection="1">
      <alignment horizontal="center" wrapText="1"/>
    </xf>
    <xf numFmtId="49" fontId="20" fillId="0" borderId="4" xfId="0" applyNumberFormat="1" applyFont="1" applyBorder="1" applyAlignment="1" applyProtection="1">
      <alignment horizontal="center" wrapText="1"/>
    </xf>
    <xf numFmtId="49" fontId="20" fillId="0" borderId="9" xfId="0" applyNumberFormat="1" applyFont="1" applyBorder="1" applyAlignment="1" applyProtection="1">
      <alignment horizontal="center" vertical="center"/>
    </xf>
    <xf numFmtId="49" fontId="20" fillId="0" borderId="7" xfId="0" applyNumberFormat="1" applyFont="1" applyBorder="1" applyAlignment="1" applyProtection="1">
      <alignment horizontal="center" vertical="center"/>
    </xf>
    <xf numFmtId="49" fontId="20" fillId="0" borderId="10" xfId="0" applyNumberFormat="1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left" vertical="center"/>
    </xf>
    <xf numFmtId="49" fontId="20" fillId="0" borderId="2" xfId="0" applyNumberFormat="1" applyFont="1" applyBorder="1" applyAlignment="1" applyProtection="1">
      <alignment horizontal="center" vertical="center"/>
    </xf>
    <xf numFmtId="49" fontId="20" fillId="0" borderId="3" xfId="0" applyNumberFormat="1" applyFont="1" applyBorder="1" applyAlignment="1" applyProtection="1">
      <alignment horizontal="center" vertical="center"/>
    </xf>
    <xf numFmtId="49" fontId="20" fillId="0" borderId="4" xfId="0" applyNumberFormat="1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top"/>
    </xf>
    <xf numFmtId="0" fontId="21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 wrapText="1"/>
    </xf>
    <xf numFmtId="0" fontId="20" fillId="0" borderId="0" xfId="0" applyFont="1" applyBorder="1" applyAlignment="1" applyProtection="1">
      <alignment horizontal="center" vertical="top" wrapText="1"/>
    </xf>
    <xf numFmtId="0" fontId="20" fillId="0" borderId="7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 vertical="top"/>
    </xf>
    <xf numFmtId="49" fontId="20" fillId="0" borderId="7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right"/>
    </xf>
    <xf numFmtId="49" fontId="20" fillId="0" borderId="7" xfId="0" applyNumberFormat="1" applyFont="1" applyBorder="1" applyAlignment="1" applyProtection="1">
      <alignment horizontal="left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9"/>
  <sheetViews>
    <sheetView topLeftCell="A10" workbookViewId="0">
      <selection activeCell="EY11" sqref="EY11"/>
    </sheetView>
  </sheetViews>
  <sheetFormatPr defaultRowHeight="15" x14ac:dyDescent="0.25"/>
  <cols>
    <col min="1" max="33" width="0.85546875" customWidth="1"/>
    <col min="34" max="34" width="12.85546875" customWidth="1"/>
    <col min="35" max="43" width="0.85546875" customWidth="1"/>
    <col min="44" max="44" width="1.42578125" customWidth="1"/>
    <col min="45" max="91" width="0.85546875" customWidth="1"/>
    <col min="92" max="92" width="2" customWidth="1"/>
    <col min="93" max="112" width="0.85546875" customWidth="1"/>
    <col min="113" max="113" width="2.140625" customWidth="1"/>
    <col min="114" max="136" width="0.85546875" customWidth="1"/>
    <col min="137" max="137" width="6.85546875" customWidth="1"/>
    <col min="138" max="153" width="0.85546875" customWidth="1"/>
  </cols>
  <sheetData>
    <row r="1" spans="1:153" ht="18.75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</row>
    <row r="2" spans="1:153" ht="18.7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24" t="s">
        <v>59</v>
      </c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</row>
    <row r="3" spans="1:153" ht="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41" t="s">
        <v>202</v>
      </c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</row>
    <row r="4" spans="1:153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42" t="s">
        <v>60</v>
      </c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</row>
    <row r="5" spans="1:153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1"/>
      <c r="DS5" s="11"/>
      <c r="DT5" s="143" t="s">
        <v>61</v>
      </c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</row>
    <row r="6" spans="1:153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44" t="s">
        <v>62</v>
      </c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1"/>
      <c r="DS6" s="11"/>
      <c r="DT6" s="144" t="s">
        <v>63</v>
      </c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</row>
    <row r="7" spans="1:153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2" t="s">
        <v>64</v>
      </c>
      <c r="DG7" s="145" t="s">
        <v>223</v>
      </c>
      <c r="DH7" s="145"/>
      <c r="DI7" s="145"/>
      <c r="DJ7" s="145"/>
      <c r="DK7" s="11" t="s">
        <v>64</v>
      </c>
      <c r="DL7" s="11"/>
      <c r="DM7" s="11"/>
      <c r="DN7" s="145" t="s">
        <v>224</v>
      </c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6">
        <v>20</v>
      </c>
      <c r="EG7" s="146"/>
      <c r="EH7" s="146"/>
      <c r="EI7" s="146"/>
      <c r="EJ7" s="147" t="s">
        <v>201</v>
      </c>
      <c r="EK7" s="147"/>
      <c r="EL7" s="147"/>
      <c r="EM7" s="147"/>
      <c r="EN7" s="11" t="s">
        <v>65</v>
      </c>
      <c r="EO7" s="11"/>
      <c r="EP7" s="11"/>
      <c r="EQ7" s="11"/>
      <c r="ER7" s="11"/>
      <c r="ES7" s="11"/>
      <c r="ET7" s="11"/>
      <c r="EU7" s="11"/>
      <c r="EV7" s="11"/>
      <c r="EW7" s="11"/>
    </row>
    <row r="8" spans="1:153" ht="18.7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3"/>
      <c r="ES8" s="11"/>
      <c r="ET8" s="11"/>
      <c r="EU8" s="11"/>
      <c r="EV8" s="11"/>
      <c r="EW8" s="11"/>
    </row>
    <row r="9" spans="1:153" ht="18.75" x14ac:dyDescent="0.3">
      <c r="A9" s="140" t="s">
        <v>66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</row>
    <row r="10" spans="1:153" ht="18.75" x14ac:dyDescent="0.3">
      <c r="A10" s="140" t="s">
        <v>190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</row>
    <row r="11" spans="1:153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</row>
    <row r="12" spans="1:153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39" t="s">
        <v>67</v>
      </c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</row>
    <row r="13" spans="1:153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2"/>
      <c r="CN13" s="1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2" t="s">
        <v>68</v>
      </c>
      <c r="EG13" s="11"/>
      <c r="EH13" s="126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8"/>
    </row>
    <row r="14" spans="1:153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6"/>
      <c r="AK14" s="17"/>
      <c r="AL14" s="18"/>
      <c r="AM14" s="18"/>
      <c r="AN14" s="18"/>
      <c r="AO14" s="18"/>
      <c r="AP14" s="16"/>
      <c r="AQ14" s="16"/>
      <c r="AR14" s="16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23" t="s">
        <v>89</v>
      </c>
      <c r="BE14" s="123"/>
      <c r="BF14" s="123"/>
      <c r="BG14" s="123"/>
      <c r="BH14" s="117" t="s">
        <v>223</v>
      </c>
      <c r="BI14" s="117"/>
      <c r="BJ14" s="117"/>
      <c r="BK14" s="117"/>
      <c r="BL14" s="16" t="s">
        <v>64</v>
      </c>
      <c r="BM14" s="16"/>
      <c r="BN14" s="16"/>
      <c r="BO14" s="117" t="s">
        <v>224</v>
      </c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6"/>
      <c r="CH14" s="118">
        <v>2021</v>
      </c>
      <c r="CI14" s="118"/>
      <c r="CJ14" s="118"/>
      <c r="CK14" s="118"/>
      <c r="CL14" s="118"/>
      <c r="CM14" s="118"/>
      <c r="CN14" s="118"/>
      <c r="CO14" s="16" t="s">
        <v>65</v>
      </c>
      <c r="CP14" s="16"/>
      <c r="CQ14" s="16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4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2" t="s">
        <v>69</v>
      </c>
      <c r="EG14" s="11"/>
      <c r="EH14" s="119" t="s">
        <v>225</v>
      </c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1"/>
    </row>
    <row r="15" spans="1:153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7"/>
      <c r="BH15" s="18"/>
      <c r="BI15" s="18"/>
      <c r="BJ15" s="18"/>
      <c r="BK15" s="18"/>
      <c r="BL15" s="16"/>
      <c r="BM15" s="16"/>
      <c r="BN15" s="16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6"/>
      <c r="CH15" s="16"/>
      <c r="CI15" s="16"/>
      <c r="CJ15" s="16"/>
      <c r="CK15" s="18"/>
      <c r="CL15" s="18"/>
      <c r="CM15" s="18"/>
      <c r="CN15" s="18"/>
      <c r="CO15" s="16"/>
      <c r="CP15" s="16"/>
      <c r="CQ15" s="16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1"/>
      <c r="DF15" s="11"/>
      <c r="DG15" s="11"/>
      <c r="DH15" s="11"/>
      <c r="DI15" s="11"/>
      <c r="DJ15" s="11"/>
      <c r="DL15" s="124" t="s">
        <v>188</v>
      </c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1"/>
      <c r="EH15" s="126" t="s">
        <v>189</v>
      </c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8"/>
    </row>
    <row r="16" spans="1:153" ht="18.7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4"/>
      <c r="BZ16" s="14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2"/>
      <c r="CN16" s="11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4"/>
      <c r="DS16" s="14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2"/>
      <c r="EG16" s="11"/>
      <c r="EH16" s="126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8"/>
    </row>
    <row r="17" spans="1:153" ht="18.75" x14ac:dyDescent="0.3">
      <c r="A17" s="19" t="s">
        <v>70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6" t="s">
        <v>71</v>
      </c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"/>
      <c r="DR17" s="14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2" t="s">
        <v>72</v>
      </c>
      <c r="EG17" s="11"/>
      <c r="EH17" s="126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8"/>
    </row>
    <row r="18" spans="1:153" ht="18.75" x14ac:dyDescent="0.3">
      <c r="A18" s="19" t="s">
        <v>73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7"/>
      <c r="V18" s="20"/>
      <c r="W18" s="20"/>
      <c r="X18" s="20"/>
      <c r="Y18" s="20"/>
      <c r="Z18" s="16"/>
      <c r="AA18" s="16"/>
      <c r="AB18" s="16"/>
      <c r="AC18" s="11"/>
      <c r="AD18" s="11"/>
      <c r="AE18" s="11"/>
      <c r="AF18" s="11"/>
      <c r="AG18" s="11"/>
      <c r="AH18" s="11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" t="s">
        <v>74</v>
      </c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21"/>
      <c r="EH18" s="129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1"/>
    </row>
    <row r="19" spans="1:153" ht="18.75" x14ac:dyDescent="0.3">
      <c r="A19" s="19" t="s">
        <v>75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"/>
      <c r="DR19" s="14"/>
      <c r="DS19" s="14"/>
      <c r="DT19" s="11"/>
      <c r="DU19" s="11"/>
      <c r="DV19" s="124" t="s">
        <v>90</v>
      </c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1"/>
      <c r="EH19" s="126" t="s">
        <v>92</v>
      </c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8"/>
    </row>
    <row r="20" spans="1:153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11"/>
      <c r="BU20" s="11"/>
      <c r="BV20" s="11"/>
      <c r="BW20" s="11"/>
      <c r="BX20" s="11"/>
      <c r="BY20" s="14"/>
      <c r="BZ20" s="14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1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4"/>
      <c r="DS20" s="14"/>
      <c r="DT20" s="11"/>
      <c r="DU20" s="11"/>
      <c r="DV20" s="124" t="s">
        <v>91</v>
      </c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1"/>
      <c r="EH20" s="132" t="s">
        <v>93</v>
      </c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4"/>
    </row>
    <row r="21" spans="1:153" ht="18.75" x14ac:dyDescent="0.25">
      <c r="A21" s="24" t="s">
        <v>76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135" t="s">
        <v>77</v>
      </c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5"/>
      <c r="CN21" s="24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6" t="s">
        <v>78</v>
      </c>
      <c r="EG21" s="24"/>
      <c r="EH21" s="136" t="s">
        <v>79</v>
      </c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8"/>
    </row>
    <row r="22" spans="1:153" ht="18.75" x14ac:dyDescent="0.25">
      <c r="A22" s="27" t="s">
        <v>80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/>
      <c r="CN22" s="24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6" t="s">
        <v>81</v>
      </c>
      <c r="EG22" s="24"/>
      <c r="EH22" s="136" t="s">
        <v>82</v>
      </c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8"/>
    </row>
    <row r="23" spans="1:153" ht="18.75" x14ac:dyDescent="0.25">
      <c r="A23" s="2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7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</row>
    <row r="24" spans="1:153" ht="18.75" x14ac:dyDescent="0.3">
      <c r="A24" s="19" t="s">
        <v>83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116" t="s">
        <v>203</v>
      </c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</row>
    <row r="25" spans="1:153" ht="18.75" x14ac:dyDescent="0.3">
      <c r="A25" s="19" t="s">
        <v>84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1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</row>
    <row r="26" spans="1:153" ht="18.75" x14ac:dyDescent="0.3">
      <c r="A26" s="1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30"/>
      <c r="CP26" s="30"/>
      <c r="CQ26" s="30"/>
      <c r="CR26" s="30"/>
      <c r="CS26" s="30"/>
      <c r="CT26" s="30"/>
      <c r="CU26" s="30"/>
      <c r="CV26" s="3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</row>
    <row r="27" spans="1:153" ht="18.75" x14ac:dyDescent="0.3">
      <c r="A27" s="19" t="s">
        <v>85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25" t="s">
        <v>86</v>
      </c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</row>
    <row r="28" spans="1:153" ht="18.75" x14ac:dyDescent="0.3">
      <c r="A28" s="19" t="s">
        <v>87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</row>
    <row r="29" spans="1:153" ht="18.75" x14ac:dyDescent="0.3">
      <c r="A29" s="19" t="s">
        <v>88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</row>
    <row r="30" spans="1:153" ht="18.7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</row>
    <row r="31" spans="1:153" ht="18.75" x14ac:dyDescent="0.2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1:153" ht="18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</row>
    <row r="33" spans="1:153" ht="18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</row>
    <row r="34" spans="1:153" ht="18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</row>
    <row r="35" spans="1:153" ht="18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</row>
    <row r="36" spans="1:153" ht="18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</row>
    <row r="37" spans="1:153" ht="18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</row>
    <row r="38" spans="1:153" ht="18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</row>
    <row r="39" spans="1:153" ht="18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</row>
  </sheetData>
  <mergeCells count="36">
    <mergeCell ref="EH12:EW12"/>
    <mergeCell ref="EH13:EW13"/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A31:DD31"/>
    <mergeCell ref="BD14:BG14"/>
    <mergeCell ref="DV19:EF19"/>
    <mergeCell ref="DV20:EF20"/>
    <mergeCell ref="AS27:EW29"/>
    <mergeCell ref="EH15:EW15"/>
    <mergeCell ref="EH16:EW16"/>
    <mergeCell ref="AI17:DP19"/>
    <mergeCell ref="EH17:EW17"/>
    <mergeCell ref="EH18:EW18"/>
    <mergeCell ref="EH19:EW19"/>
    <mergeCell ref="EH20:EW20"/>
    <mergeCell ref="DL15:EF15"/>
    <mergeCell ref="AI21:BW21"/>
    <mergeCell ref="EH21:EW21"/>
    <mergeCell ref="EH22:EW22"/>
    <mergeCell ref="AS24:EW25"/>
    <mergeCell ref="BH14:BK14"/>
    <mergeCell ref="BO14:CF14"/>
    <mergeCell ref="CH14:CN14"/>
    <mergeCell ref="EH14:EW1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tabSelected="1" view="pageBreakPreview" topLeftCell="A60" zoomScaleNormal="100" zoomScaleSheetLayoutView="100" workbookViewId="0">
      <selection activeCell="E33" sqref="E33"/>
    </sheetView>
  </sheetViews>
  <sheetFormatPr defaultRowHeight="15" x14ac:dyDescent="0.25"/>
  <cols>
    <col min="1" max="1" width="36.7109375" customWidth="1"/>
    <col min="2" max="2" width="10.28515625" customWidth="1"/>
    <col min="3" max="3" width="21.5703125" customWidth="1"/>
    <col min="4" max="4" width="21.28515625" customWidth="1"/>
    <col min="5" max="5" width="16.28515625" customWidth="1"/>
    <col min="6" max="7" width="16.85546875" customWidth="1"/>
    <col min="8" max="8" width="14.7109375" customWidth="1"/>
    <col min="9" max="9" width="13.7109375" customWidth="1"/>
    <col min="10" max="10" width="10.5703125" customWidth="1"/>
    <col min="11" max="11" width="11" customWidth="1"/>
  </cols>
  <sheetData>
    <row r="1" spans="1:11" ht="15.75" x14ac:dyDescent="0.25">
      <c r="C1" s="6" t="s">
        <v>13</v>
      </c>
    </row>
    <row r="3" spans="1:11" ht="23.25" customHeight="1" x14ac:dyDescent="0.25">
      <c r="A3" s="151" t="s">
        <v>0</v>
      </c>
      <c r="B3" s="151" t="s">
        <v>1</v>
      </c>
      <c r="C3" s="151" t="s">
        <v>11</v>
      </c>
      <c r="D3" s="151" t="s">
        <v>12</v>
      </c>
      <c r="E3" s="148" t="s">
        <v>2</v>
      </c>
      <c r="F3" s="149"/>
      <c r="G3" s="149"/>
      <c r="H3" s="150"/>
    </row>
    <row r="4" spans="1:11" ht="62.25" customHeight="1" x14ac:dyDescent="0.25">
      <c r="A4" s="152"/>
      <c r="B4" s="152"/>
      <c r="C4" s="152"/>
      <c r="D4" s="152"/>
      <c r="E4" s="5" t="s">
        <v>195</v>
      </c>
      <c r="F4" s="5" t="s">
        <v>196</v>
      </c>
      <c r="G4" s="5" t="s">
        <v>197</v>
      </c>
      <c r="H4" s="5" t="s">
        <v>3</v>
      </c>
    </row>
    <row r="5" spans="1:11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11" ht="30" x14ac:dyDescent="0.25">
      <c r="A6" s="2" t="s">
        <v>9</v>
      </c>
      <c r="B6" s="7" t="s">
        <v>6</v>
      </c>
      <c r="C6" s="3" t="s">
        <v>7</v>
      </c>
      <c r="D6" s="3" t="s">
        <v>7</v>
      </c>
      <c r="E6" s="3"/>
      <c r="F6" s="3"/>
      <c r="G6" s="3"/>
      <c r="H6" s="3"/>
    </row>
    <row r="7" spans="1:11" ht="44.25" customHeight="1" x14ac:dyDescent="0.25">
      <c r="A7" s="2" t="s">
        <v>193</v>
      </c>
      <c r="B7" s="7"/>
      <c r="C7" s="7" t="s">
        <v>7</v>
      </c>
      <c r="D7" s="3" t="s">
        <v>7</v>
      </c>
      <c r="E7" s="3"/>
      <c r="F7" s="3"/>
      <c r="G7" s="3"/>
      <c r="H7" s="3"/>
    </row>
    <row r="8" spans="1:11" ht="30" x14ac:dyDescent="0.25">
      <c r="A8" s="2" t="s">
        <v>10</v>
      </c>
      <c r="B8" s="7" t="s">
        <v>8</v>
      </c>
      <c r="C8" s="3" t="s">
        <v>7</v>
      </c>
      <c r="D8" s="3" t="s">
        <v>7</v>
      </c>
      <c r="E8" s="3"/>
      <c r="F8" s="3"/>
      <c r="G8" s="3"/>
      <c r="H8" s="3"/>
    </row>
    <row r="9" spans="1:11" s="34" customFormat="1" x14ac:dyDescent="0.25">
      <c r="A9" s="33" t="s">
        <v>4</v>
      </c>
      <c r="B9" s="4">
        <v>1000</v>
      </c>
      <c r="C9" s="4"/>
      <c r="D9" s="39"/>
      <c r="E9" s="44">
        <f>E13+E15+E19+E26</f>
        <v>52571898.409999996</v>
      </c>
      <c r="F9" s="4">
        <f>F13+F15+F19</f>
        <v>53906800</v>
      </c>
      <c r="G9" s="4">
        <f>G13+G15+G19</f>
        <v>53906800</v>
      </c>
      <c r="H9" s="4"/>
      <c r="I9" s="34">
        <f>E10+E11+E12</f>
        <v>52571898.409999996</v>
      </c>
      <c r="J9" s="34">
        <f t="shared" ref="J9:K9" si="0">F10+F11+F12</f>
        <v>53906800</v>
      </c>
      <c r="K9" s="34">
        <f t="shared" si="0"/>
        <v>53906800</v>
      </c>
    </row>
    <row r="10" spans="1:11" s="62" customFormat="1" x14ac:dyDescent="0.25">
      <c r="A10" s="59" t="s">
        <v>101</v>
      </c>
      <c r="B10" s="60"/>
      <c r="C10" s="60"/>
      <c r="D10" s="61"/>
      <c r="E10" s="60">
        <f>E16+E17</f>
        <v>49194820</v>
      </c>
      <c r="F10" s="60">
        <f t="shared" ref="F10:G10" si="1">F16+F17</f>
        <v>51176800</v>
      </c>
      <c r="G10" s="60">
        <f t="shared" si="1"/>
        <v>51176800</v>
      </c>
      <c r="H10" s="60"/>
    </row>
    <row r="11" spans="1:11" s="66" customFormat="1" x14ac:dyDescent="0.25">
      <c r="A11" s="63" t="s">
        <v>102</v>
      </c>
      <c r="B11" s="64"/>
      <c r="C11" s="64"/>
      <c r="D11" s="65"/>
      <c r="E11" s="79">
        <f>E13+E18+E21+E28</f>
        <v>2758340.4</v>
      </c>
      <c r="F11" s="64">
        <f t="shared" ref="F11:G11" si="2">F13+F18+F21</f>
        <v>2730000</v>
      </c>
      <c r="G11" s="64">
        <f t="shared" si="2"/>
        <v>2730000</v>
      </c>
      <c r="H11" s="64"/>
    </row>
    <row r="12" spans="1:11" s="58" customFormat="1" x14ac:dyDescent="0.25">
      <c r="A12" s="55" t="s">
        <v>103</v>
      </c>
      <c r="B12" s="56"/>
      <c r="C12" s="56"/>
      <c r="D12" s="57"/>
      <c r="E12" s="56">
        <f>E22+E25+E23+E24</f>
        <v>618738.01</v>
      </c>
      <c r="F12" s="56"/>
      <c r="G12" s="56"/>
      <c r="H12" s="56"/>
    </row>
    <row r="13" spans="1:11" s="37" customFormat="1" ht="30" x14ac:dyDescent="0.25">
      <c r="A13" s="35" t="s">
        <v>14</v>
      </c>
      <c r="B13" s="36">
        <v>1100</v>
      </c>
      <c r="C13" s="36">
        <v>121</v>
      </c>
      <c r="D13" s="40"/>
      <c r="E13" s="36">
        <f>E14</f>
        <v>164887</v>
      </c>
      <c r="F13" s="36">
        <f t="shared" ref="F13:G13" si="3">F14</f>
        <v>164887</v>
      </c>
      <c r="G13" s="36">
        <f t="shared" si="3"/>
        <v>164887</v>
      </c>
      <c r="H13" s="36"/>
    </row>
    <row r="14" spans="1:11" s="53" customFormat="1" ht="45" x14ac:dyDescent="0.25">
      <c r="A14" s="54" t="s">
        <v>136</v>
      </c>
      <c r="B14" s="51">
        <v>1110</v>
      </c>
      <c r="C14" s="52" t="s">
        <v>133</v>
      </c>
      <c r="D14" s="52" t="s">
        <v>127</v>
      </c>
      <c r="E14" s="97">
        <v>164887</v>
      </c>
      <c r="F14" s="51">
        <v>164887</v>
      </c>
      <c r="G14" s="51">
        <v>164887</v>
      </c>
      <c r="H14" s="51"/>
    </row>
    <row r="15" spans="1:11" s="37" customFormat="1" ht="45" x14ac:dyDescent="0.25">
      <c r="A15" s="35" t="s">
        <v>15</v>
      </c>
      <c r="B15" s="36">
        <v>1200</v>
      </c>
      <c r="C15" s="36">
        <v>131</v>
      </c>
      <c r="D15" s="40"/>
      <c r="E15" s="36">
        <f>SUM(E16:E18)</f>
        <v>51659933</v>
      </c>
      <c r="F15" s="36">
        <f>SUM(F16:F18)</f>
        <v>53641913</v>
      </c>
      <c r="G15" s="36">
        <f>SUM(G16:G18)</f>
        <v>53641913</v>
      </c>
      <c r="H15" s="36"/>
    </row>
    <row r="16" spans="1:11" s="70" customFormat="1" ht="107.25" customHeight="1" x14ac:dyDescent="0.25">
      <c r="A16" s="92" t="s">
        <v>158</v>
      </c>
      <c r="B16" s="68">
        <v>1210</v>
      </c>
      <c r="C16" s="69" t="s">
        <v>108</v>
      </c>
      <c r="D16" s="69" t="s">
        <v>128</v>
      </c>
      <c r="E16" s="97">
        <v>38911400</v>
      </c>
      <c r="F16" s="68">
        <v>41395100</v>
      </c>
      <c r="G16" s="68">
        <v>41395100</v>
      </c>
      <c r="H16" s="68"/>
    </row>
    <row r="17" spans="1:11" s="70" customFormat="1" ht="105.75" customHeight="1" x14ac:dyDescent="0.25">
      <c r="A17" s="67" t="s">
        <v>158</v>
      </c>
      <c r="B17" s="68">
        <v>1210</v>
      </c>
      <c r="C17" s="68" t="s">
        <v>109</v>
      </c>
      <c r="D17" s="69" t="s">
        <v>128</v>
      </c>
      <c r="E17" s="97">
        <v>10283420</v>
      </c>
      <c r="F17" s="68">
        <v>9781700</v>
      </c>
      <c r="G17" s="68">
        <v>9781700</v>
      </c>
      <c r="H17" s="68"/>
      <c r="J17" s="70" t="s">
        <v>179</v>
      </c>
    </row>
    <row r="18" spans="1:11" s="53" customFormat="1" ht="48" customHeight="1" x14ac:dyDescent="0.25">
      <c r="A18" s="110" t="s">
        <v>212</v>
      </c>
      <c r="B18" s="51">
        <v>1210</v>
      </c>
      <c r="C18" s="52" t="s">
        <v>134</v>
      </c>
      <c r="D18" s="52" t="s">
        <v>128</v>
      </c>
      <c r="E18" s="97">
        <v>2465113</v>
      </c>
      <c r="F18" s="51">
        <v>2465113</v>
      </c>
      <c r="G18" s="51">
        <v>2465113</v>
      </c>
      <c r="H18" s="51"/>
      <c r="J18" s="53" t="s">
        <v>180</v>
      </c>
    </row>
    <row r="19" spans="1:11" s="37" customFormat="1" ht="30" x14ac:dyDescent="0.25">
      <c r="A19" s="35" t="s">
        <v>206</v>
      </c>
      <c r="B19" s="36">
        <v>1500</v>
      </c>
      <c r="C19" s="36">
        <v>150</v>
      </c>
      <c r="D19" s="40"/>
      <c r="E19" s="36">
        <f>E21+E22+E25+E23+E24</f>
        <v>718738.01</v>
      </c>
      <c r="F19" s="36">
        <f t="shared" ref="F19:G19" si="4">F21</f>
        <v>100000</v>
      </c>
      <c r="G19" s="36">
        <f t="shared" si="4"/>
        <v>100000</v>
      </c>
      <c r="H19" s="36"/>
      <c r="J19" s="37" t="s">
        <v>181</v>
      </c>
    </row>
    <row r="20" spans="1:11" x14ac:dyDescent="0.25">
      <c r="A20" s="43" t="s">
        <v>16</v>
      </c>
      <c r="B20" s="3"/>
      <c r="C20" s="3"/>
      <c r="D20" s="7"/>
      <c r="E20" s="3"/>
      <c r="F20" s="3"/>
      <c r="G20" s="3"/>
      <c r="H20" s="3"/>
    </row>
    <row r="21" spans="1:11" s="53" customFormat="1" ht="30" x14ac:dyDescent="0.25">
      <c r="A21" s="101" t="s">
        <v>137</v>
      </c>
      <c r="B21" s="51">
        <v>1510</v>
      </c>
      <c r="C21" s="52" t="s">
        <v>132</v>
      </c>
      <c r="D21" s="52" t="s">
        <v>135</v>
      </c>
      <c r="E21" s="97">
        <v>100000</v>
      </c>
      <c r="F21" s="51">
        <v>100000</v>
      </c>
      <c r="G21" s="51">
        <v>100000</v>
      </c>
      <c r="H21" s="51"/>
    </row>
    <row r="22" spans="1:11" s="53" customFormat="1" ht="30" x14ac:dyDescent="0.25">
      <c r="A22" s="100" t="s">
        <v>204</v>
      </c>
      <c r="B22" s="47">
        <v>1510</v>
      </c>
      <c r="C22" s="48" t="s">
        <v>108</v>
      </c>
      <c r="D22" s="48" t="s">
        <v>205</v>
      </c>
      <c r="E22" s="47">
        <v>41438.01</v>
      </c>
      <c r="F22" s="47"/>
      <c r="G22" s="47"/>
      <c r="H22" s="47"/>
    </row>
    <row r="23" spans="1:11" s="53" customFormat="1" ht="30" x14ac:dyDescent="0.25">
      <c r="A23" s="105" t="s">
        <v>210</v>
      </c>
      <c r="B23" s="47">
        <v>1510</v>
      </c>
      <c r="C23" s="48" t="s">
        <v>209</v>
      </c>
      <c r="D23" s="48" t="s">
        <v>205</v>
      </c>
      <c r="E23" s="47">
        <v>16750</v>
      </c>
      <c r="F23" s="47"/>
      <c r="G23" s="47"/>
      <c r="H23" s="47"/>
    </row>
    <row r="24" spans="1:11" s="53" customFormat="1" ht="30" x14ac:dyDescent="0.25">
      <c r="A24" s="114" t="s">
        <v>219</v>
      </c>
      <c r="B24" s="47">
        <v>1510</v>
      </c>
      <c r="C24" s="48" t="s">
        <v>220</v>
      </c>
      <c r="D24" s="48" t="s">
        <v>205</v>
      </c>
      <c r="E24" s="47">
        <v>110550</v>
      </c>
      <c r="F24" s="47"/>
      <c r="G24" s="47"/>
      <c r="H24" s="47"/>
    </row>
    <row r="25" spans="1:11" s="53" customFormat="1" ht="30" x14ac:dyDescent="0.25">
      <c r="A25" s="115" t="s">
        <v>221</v>
      </c>
      <c r="B25" s="47">
        <v>1510</v>
      </c>
      <c r="C25" s="48" t="s">
        <v>108</v>
      </c>
      <c r="D25" s="48" t="s">
        <v>205</v>
      </c>
      <c r="E25" s="47">
        <v>450000</v>
      </c>
      <c r="F25" s="47"/>
      <c r="G25" s="47"/>
      <c r="H25" s="47"/>
    </row>
    <row r="26" spans="1:11" s="109" customFormat="1" ht="30" x14ac:dyDescent="0.25">
      <c r="A26" s="35" t="s">
        <v>207</v>
      </c>
      <c r="B26" s="36">
        <v>1500</v>
      </c>
      <c r="C26" s="36">
        <v>440</v>
      </c>
      <c r="D26" s="107"/>
      <c r="E26" s="99">
        <f>E28</f>
        <v>28340.400000000001</v>
      </c>
      <c r="F26" s="108">
        <f>F28</f>
        <v>0</v>
      </c>
      <c r="G26" s="108">
        <f>G28</f>
        <v>0</v>
      </c>
      <c r="H26" s="108"/>
    </row>
    <row r="27" spans="1:11" x14ac:dyDescent="0.25">
      <c r="A27" s="43" t="s">
        <v>16</v>
      </c>
      <c r="B27" s="3"/>
      <c r="C27" s="3"/>
      <c r="D27" s="7"/>
      <c r="E27" s="3"/>
      <c r="F27" s="3"/>
      <c r="G27" s="3"/>
      <c r="H27" s="3"/>
    </row>
    <row r="28" spans="1:11" s="102" customFormat="1" ht="30" x14ac:dyDescent="0.25">
      <c r="A28" s="104" t="s">
        <v>208</v>
      </c>
      <c r="B28" s="51">
        <v>1510</v>
      </c>
      <c r="C28" s="52" t="s">
        <v>108</v>
      </c>
      <c r="D28" s="52" t="s">
        <v>226</v>
      </c>
      <c r="E28" s="74">
        <v>28340.400000000001</v>
      </c>
      <c r="F28" s="51"/>
      <c r="G28" s="51"/>
      <c r="H28" s="51"/>
    </row>
    <row r="29" spans="1:11" s="34" customFormat="1" x14ac:dyDescent="0.25">
      <c r="A29" s="33" t="s">
        <v>5</v>
      </c>
      <c r="B29" s="4">
        <v>2000</v>
      </c>
      <c r="C29" s="4" t="s">
        <v>7</v>
      </c>
      <c r="D29" s="39"/>
      <c r="E29" s="44">
        <f>E33+E48+E58</f>
        <v>52541898.409999996</v>
      </c>
      <c r="F29" s="4">
        <f>F33+F48+F58</f>
        <v>53876800</v>
      </c>
      <c r="G29" s="4">
        <f>G33+G48+G58</f>
        <v>53876800</v>
      </c>
      <c r="H29" s="4"/>
      <c r="I29" s="77">
        <f>E30+E31+E32</f>
        <v>52541898.409999996</v>
      </c>
      <c r="J29" s="76">
        <f t="shared" ref="J29:K29" si="5">F30+F31+F32</f>
        <v>53876800</v>
      </c>
      <c r="K29" s="76">
        <f t="shared" si="5"/>
        <v>53876800</v>
      </c>
    </row>
    <row r="30" spans="1:11" s="34" customFormat="1" x14ac:dyDescent="0.25">
      <c r="A30" s="59" t="s">
        <v>104</v>
      </c>
      <c r="B30" s="60"/>
      <c r="C30" s="60"/>
      <c r="D30" s="61"/>
      <c r="E30" s="90">
        <f>E35+E36+E38+E39+E43+E45+E46+E52+E54+E56+E61+E64+E66+E69+E72+E79+E83+E85+E90+E42+E96</f>
        <v>49194820</v>
      </c>
      <c r="F30" s="90">
        <f t="shared" ref="F30:G30" si="6">F35+F36+F38+F39+F43+F45+F46+F52+F54+F56+F61+F64+F66+F69+F72+F79+F83+F85+F90+F42+F96</f>
        <v>51176800</v>
      </c>
      <c r="G30" s="90">
        <f t="shared" si="6"/>
        <v>51176800</v>
      </c>
      <c r="H30" s="60"/>
    </row>
    <row r="31" spans="1:11" s="66" customFormat="1" x14ac:dyDescent="0.25">
      <c r="A31" s="63" t="s">
        <v>105</v>
      </c>
      <c r="B31" s="64"/>
      <c r="C31" s="64"/>
      <c r="D31" s="65"/>
      <c r="E31" s="79">
        <f>E37+E40+E47+E50+E55+E57+E67+E70+E73+E76+E80+E82+E84+E86+E88+E91+E93+E98</f>
        <v>2728340.4</v>
      </c>
      <c r="F31" s="79">
        <f t="shared" ref="F31:G31" si="7">F37+F40+F47+F50+F55+F57+F67+F70+F73+F76+F80+F82+F84+F86+F88+F91+F93+F98</f>
        <v>2700000</v>
      </c>
      <c r="G31" s="79">
        <f t="shared" si="7"/>
        <v>2700000</v>
      </c>
      <c r="H31" s="64"/>
    </row>
    <row r="32" spans="1:11" s="34" customFormat="1" x14ac:dyDescent="0.25">
      <c r="A32" s="55" t="s">
        <v>106</v>
      </c>
      <c r="B32" s="56"/>
      <c r="C32" s="56"/>
      <c r="D32" s="57"/>
      <c r="E32" s="80">
        <f>E63+E68+E97+E74+E89+E71+E92</f>
        <v>618738.01</v>
      </c>
      <c r="F32" s="56"/>
      <c r="G32" s="56"/>
      <c r="H32" s="56"/>
    </row>
    <row r="33" spans="1:8" ht="30" x14ac:dyDescent="0.25">
      <c r="A33" s="9" t="s">
        <v>17</v>
      </c>
      <c r="B33" s="3">
        <v>2100</v>
      </c>
      <c r="C33" s="3" t="s">
        <v>7</v>
      </c>
      <c r="D33" s="7"/>
      <c r="E33" s="41">
        <f>E34+E44+E41</f>
        <v>33980211</v>
      </c>
      <c r="F33" s="41">
        <f>F34+F44+F41</f>
        <v>33478491</v>
      </c>
      <c r="G33" s="41">
        <f>G34+G44+G41</f>
        <v>33478491</v>
      </c>
      <c r="H33" s="3" t="s">
        <v>7</v>
      </c>
    </row>
    <row r="34" spans="1:8" s="37" customFormat="1" x14ac:dyDescent="0.25">
      <c r="A34" s="38" t="s">
        <v>107</v>
      </c>
      <c r="B34" s="36">
        <v>2110</v>
      </c>
      <c r="C34" s="36">
        <v>111</v>
      </c>
      <c r="D34" s="40"/>
      <c r="E34" s="45">
        <f>SUM(E35:E40)</f>
        <v>26086302</v>
      </c>
      <c r="F34" s="36">
        <f>SUM(F35:F40)</f>
        <v>25700956</v>
      </c>
      <c r="G34" s="36">
        <f>SUM(G35:G40)</f>
        <v>25700956</v>
      </c>
      <c r="H34" s="36" t="s">
        <v>7</v>
      </c>
    </row>
    <row r="35" spans="1:8" s="70" customFormat="1" ht="30" x14ac:dyDescent="0.25">
      <c r="A35" s="67" t="s">
        <v>159</v>
      </c>
      <c r="B35" s="68">
        <v>2110</v>
      </c>
      <c r="C35" s="68" t="s">
        <v>108</v>
      </c>
      <c r="D35" s="69">
        <v>211</v>
      </c>
      <c r="E35" s="94">
        <v>17330106</v>
      </c>
      <c r="F35" s="68">
        <v>17330106</v>
      </c>
      <c r="G35" s="68">
        <v>17330106</v>
      </c>
      <c r="H35" s="68"/>
    </row>
    <row r="36" spans="1:8" s="70" customFormat="1" ht="30" x14ac:dyDescent="0.25">
      <c r="A36" s="83" t="s">
        <v>159</v>
      </c>
      <c r="B36" s="68">
        <v>2110</v>
      </c>
      <c r="C36" s="68" t="s">
        <v>109</v>
      </c>
      <c r="D36" s="69">
        <v>211</v>
      </c>
      <c r="E36" s="94">
        <v>7818180</v>
      </c>
      <c r="F36" s="71">
        <v>7432834</v>
      </c>
      <c r="G36" s="71">
        <v>7432834</v>
      </c>
      <c r="H36" s="68"/>
    </row>
    <row r="37" spans="1:8" s="53" customFormat="1" ht="30" x14ac:dyDescent="0.25">
      <c r="A37" s="91" t="s">
        <v>138</v>
      </c>
      <c r="B37" s="51">
        <v>2110</v>
      </c>
      <c r="C37" s="51" t="s">
        <v>108</v>
      </c>
      <c r="D37" s="52">
        <v>211</v>
      </c>
      <c r="E37" s="94">
        <v>614016</v>
      </c>
      <c r="F37" s="74">
        <v>614016</v>
      </c>
      <c r="G37" s="74">
        <v>614016</v>
      </c>
      <c r="H37" s="51"/>
    </row>
    <row r="38" spans="1:8" s="70" customFormat="1" ht="45" x14ac:dyDescent="0.25">
      <c r="A38" s="67" t="s">
        <v>160</v>
      </c>
      <c r="B38" s="68">
        <v>2110</v>
      </c>
      <c r="C38" s="68" t="s">
        <v>108</v>
      </c>
      <c r="D38" s="69">
        <v>266</v>
      </c>
      <c r="E38" s="94">
        <v>238000</v>
      </c>
      <c r="F38" s="68">
        <v>238000</v>
      </c>
      <c r="G38" s="68">
        <v>238000</v>
      </c>
      <c r="H38" s="68"/>
    </row>
    <row r="39" spans="1:8" s="70" customFormat="1" ht="45" x14ac:dyDescent="0.25">
      <c r="A39" s="83" t="s">
        <v>160</v>
      </c>
      <c r="B39" s="68">
        <v>2110</v>
      </c>
      <c r="C39" s="68" t="s">
        <v>109</v>
      </c>
      <c r="D39" s="69">
        <v>266</v>
      </c>
      <c r="E39" s="94">
        <v>80000</v>
      </c>
      <c r="F39" s="71">
        <v>80000</v>
      </c>
      <c r="G39" s="71">
        <v>80000</v>
      </c>
      <c r="H39" s="68"/>
    </row>
    <row r="40" spans="1:8" s="53" customFormat="1" ht="45" x14ac:dyDescent="0.25">
      <c r="A40" s="89" t="s">
        <v>139</v>
      </c>
      <c r="B40" s="51">
        <v>2110</v>
      </c>
      <c r="C40" s="51" t="s">
        <v>108</v>
      </c>
      <c r="D40" s="52">
        <v>266</v>
      </c>
      <c r="E40" s="94">
        <v>6000</v>
      </c>
      <c r="F40" s="51">
        <v>6000</v>
      </c>
      <c r="G40" s="51">
        <v>6000</v>
      </c>
      <c r="H40" s="51"/>
    </row>
    <row r="41" spans="1:8" s="53" customFormat="1" ht="30" x14ac:dyDescent="0.25">
      <c r="A41" s="87" t="s">
        <v>184</v>
      </c>
      <c r="B41" s="85">
        <v>2121</v>
      </c>
      <c r="C41" s="85">
        <v>112</v>
      </c>
      <c r="D41" s="88"/>
      <c r="E41" s="86">
        <f>E43+E42</f>
        <v>18000</v>
      </c>
      <c r="F41" s="86">
        <f>F43+F42</f>
        <v>18000</v>
      </c>
      <c r="G41" s="86">
        <f>G43+G42</f>
        <v>18000</v>
      </c>
      <c r="H41" s="85"/>
    </row>
    <row r="42" spans="1:8" s="53" customFormat="1" ht="45" x14ac:dyDescent="0.25">
      <c r="A42" s="96" t="s">
        <v>192</v>
      </c>
      <c r="B42" s="68">
        <v>2121</v>
      </c>
      <c r="C42" s="68" t="s">
        <v>108</v>
      </c>
      <c r="D42" s="69" t="s">
        <v>185</v>
      </c>
      <c r="E42" s="94">
        <v>3000</v>
      </c>
      <c r="F42" s="68">
        <v>3000</v>
      </c>
      <c r="G42" s="68">
        <v>3000</v>
      </c>
      <c r="H42" s="68"/>
    </row>
    <row r="43" spans="1:8" s="53" customFormat="1" ht="30" x14ac:dyDescent="0.25">
      <c r="A43" s="95" t="s">
        <v>169</v>
      </c>
      <c r="B43" s="68">
        <v>2110</v>
      </c>
      <c r="C43" s="68" t="s">
        <v>108</v>
      </c>
      <c r="D43" s="69" t="s">
        <v>116</v>
      </c>
      <c r="E43" s="94">
        <v>15000</v>
      </c>
      <c r="F43" s="68">
        <v>15000</v>
      </c>
      <c r="G43" s="68">
        <v>15000</v>
      </c>
      <c r="H43" s="68"/>
    </row>
    <row r="44" spans="1:8" s="37" customFormat="1" ht="75" x14ac:dyDescent="0.25">
      <c r="A44" s="35" t="s">
        <v>18</v>
      </c>
      <c r="B44" s="36">
        <v>2140</v>
      </c>
      <c r="C44" s="36">
        <v>119</v>
      </c>
      <c r="D44" s="40"/>
      <c r="E44" s="45">
        <f>SUM(E45:E47)</f>
        <v>7875909</v>
      </c>
      <c r="F44" s="45">
        <f>SUM(F45:F47)</f>
        <v>7759535</v>
      </c>
      <c r="G44" s="45">
        <f>SUM(G45:G47)</f>
        <v>7759535</v>
      </c>
      <c r="H44" s="36" t="s">
        <v>7</v>
      </c>
    </row>
    <row r="45" spans="1:8" s="70" customFormat="1" ht="42.75" customHeight="1" x14ac:dyDescent="0.25">
      <c r="A45" s="67" t="s">
        <v>161</v>
      </c>
      <c r="B45" s="68">
        <v>2140</v>
      </c>
      <c r="C45" s="68" t="s">
        <v>108</v>
      </c>
      <c r="D45" s="69" t="s">
        <v>110</v>
      </c>
      <c r="E45" s="94">
        <v>5305234</v>
      </c>
      <c r="F45" s="68">
        <v>5305234</v>
      </c>
      <c r="G45" s="68">
        <v>5305234</v>
      </c>
      <c r="H45" s="68" t="s">
        <v>7</v>
      </c>
    </row>
    <row r="46" spans="1:8" s="70" customFormat="1" ht="33" customHeight="1" x14ac:dyDescent="0.25">
      <c r="A46" s="67" t="s">
        <v>161</v>
      </c>
      <c r="B46" s="68">
        <v>2141</v>
      </c>
      <c r="C46" s="68" t="s">
        <v>109</v>
      </c>
      <c r="D46" s="69" t="s">
        <v>110</v>
      </c>
      <c r="E46" s="94">
        <v>2385240</v>
      </c>
      <c r="F46" s="68">
        <v>2268866</v>
      </c>
      <c r="G46" s="68">
        <v>2268866</v>
      </c>
      <c r="H46" s="68"/>
    </row>
    <row r="47" spans="1:8" s="53" customFormat="1" ht="33" customHeight="1" x14ac:dyDescent="0.25">
      <c r="A47" s="50" t="s">
        <v>140</v>
      </c>
      <c r="B47" s="51">
        <v>2141</v>
      </c>
      <c r="C47" s="51" t="s">
        <v>108</v>
      </c>
      <c r="D47" s="52" t="s">
        <v>110</v>
      </c>
      <c r="E47" s="94">
        <v>185435</v>
      </c>
      <c r="F47" s="74">
        <v>185435</v>
      </c>
      <c r="G47" s="74">
        <v>185435</v>
      </c>
      <c r="H47" s="51"/>
    </row>
    <row r="48" spans="1:8" ht="30" x14ac:dyDescent="0.25">
      <c r="A48" s="9" t="s">
        <v>94</v>
      </c>
      <c r="B48" s="3">
        <v>2300</v>
      </c>
      <c r="C48" s="3">
        <v>850</v>
      </c>
      <c r="D48" s="7"/>
      <c r="E48" s="41">
        <f>E49+E51</f>
        <v>48168</v>
      </c>
      <c r="F48" s="3">
        <f t="shared" ref="F48:G48" si="8">F49+F51</f>
        <v>48168</v>
      </c>
      <c r="G48" s="3">
        <f t="shared" si="8"/>
        <v>48168</v>
      </c>
      <c r="H48" s="3" t="s">
        <v>7</v>
      </c>
    </row>
    <row r="49" spans="1:8" ht="60.75" customHeight="1" x14ac:dyDescent="0.25">
      <c r="A49" s="42" t="s">
        <v>96</v>
      </c>
      <c r="B49" s="3">
        <v>2320</v>
      </c>
      <c r="C49" s="3">
        <v>852</v>
      </c>
      <c r="D49" s="7"/>
      <c r="E49" s="41">
        <f>E50</f>
        <v>12168</v>
      </c>
      <c r="F49" s="3">
        <f t="shared" ref="F49:G49" si="9">F50</f>
        <v>12168</v>
      </c>
      <c r="G49" s="3">
        <f t="shared" si="9"/>
        <v>12168</v>
      </c>
      <c r="H49" s="3" t="s">
        <v>7</v>
      </c>
    </row>
    <row r="50" spans="1:8" s="53" customFormat="1" ht="37.5" customHeight="1" x14ac:dyDescent="0.25">
      <c r="A50" s="50" t="s">
        <v>141</v>
      </c>
      <c r="B50" s="51">
        <v>2320</v>
      </c>
      <c r="C50" s="51" t="s">
        <v>108</v>
      </c>
      <c r="D50" s="52" t="s">
        <v>111</v>
      </c>
      <c r="E50" s="94">
        <v>12168</v>
      </c>
      <c r="F50" s="51">
        <v>12168</v>
      </c>
      <c r="G50" s="51">
        <v>12168</v>
      </c>
      <c r="H50" s="51"/>
    </row>
    <row r="51" spans="1:8" ht="45" x14ac:dyDescent="0.25">
      <c r="A51" s="42" t="s">
        <v>95</v>
      </c>
      <c r="B51" s="3">
        <v>2330</v>
      </c>
      <c r="C51" s="3">
        <v>853</v>
      </c>
      <c r="D51" s="7"/>
      <c r="E51" s="41">
        <f>E52+E53+E54+E55+E56+E57</f>
        <v>36000</v>
      </c>
      <c r="F51" s="41">
        <f t="shared" ref="F51:G51" si="10">F52+F53+F54+F55+F56+F57</f>
        <v>36000</v>
      </c>
      <c r="G51" s="41">
        <f t="shared" si="10"/>
        <v>36000</v>
      </c>
      <c r="H51" s="3" t="s">
        <v>7</v>
      </c>
    </row>
    <row r="52" spans="1:8" s="70" customFormat="1" ht="30" x14ac:dyDescent="0.25">
      <c r="A52" s="67" t="s">
        <v>162</v>
      </c>
      <c r="B52" s="68">
        <v>2330</v>
      </c>
      <c r="C52" s="68" t="s">
        <v>108</v>
      </c>
      <c r="D52" s="69" t="s">
        <v>111</v>
      </c>
      <c r="E52" s="94">
        <v>6000</v>
      </c>
      <c r="F52" s="68">
        <v>6000</v>
      </c>
      <c r="G52" s="68">
        <v>6000</v>
      </c>
      <c r="H52" s="68"/>
    </row>
    <row r="53" spans="1:8" s="53" customFormat="1" ht="30" x14ac:dyDescent="0.25">
      <c r="A53" s="50" t="s">
        <v>141</v>
      </c>
      <c r="B53" s="51">
        <v>2330</v>
      </c>
      <c r="C53" s="51" t="s">
        <v>108</v>
      </c>
      <c r="D53" s="52" t="s">
        <v>111</v>
      </c>
      <c r="E53" s="74"/>
      <c r="F53" s="51"/>
      <c r="G53" s="51"/>
      <c r="H53" s="51"/>
    </row>
    <row r="54" spans="1:8" s="70" customFormat="1" ht="78.75" x14ac:dyDescent="0.25">
      <c r="A54" s="72" t="s">
        <v>163</v>
      </c>
      <c r="B54" s="111">
        <v>2330</v>
      </c>
      <c r="C54" s="68" t="s">
        <v>108</v>
      </c>
      <c r="D54" s="68">
        <v>292</v>
      </c>
      <c r="E54" s="94">
        <v>10000</v>
      </c>
      <c r="F54" s="68">
        <v>10000</v>
      </c>
      <c r="G54" s="68">
        <v>10000</v>
      </c>
      <c r="H54" s="68"/>
    </row>
    <row r="55" spans="1:8" s="53" customFormat="1" ht="78.75" x14ac:dyDescent="0.25">
      <c r="A55" s="75" t="s">
        <v>142</v>
      </c>
      <c r="B55" s="112">
        <v>2330</v>
      </c>
      <c r="C55" s="51" t="s">
        <v>108</v>
      </c>
      <c r="D55" s="51">
        <v>292</v>
      </c>
      <c r="E55" s="94" t="s">
        <v>130</v>
      </c>
      <c r="F55" s="51" t="s">
        <v>130</v>
      </c>
      <c r="G55" s="51" t="s">
        <v>130</v>
      </c>
      <c r="H55" s="51"/>
    </row>
    <row r="56" spans="1:8" s="70" customFormat="1" ht="78.75" x14ac:dyDescent="0.25">
      <c r="A56" s="72" t="s">
        <v>164</v>
      </c>
      <c r="B56" s="111">
        <v>2330</v>
      </c>
      <c r="C56" s="68" t="s">
        <v>108</v>
      </c>
      <c r="D56" s="68">
        <v>293</v>
      </c>
      <c r="E56" s="94">
        <v>10000</v>
      </c>
      <c r="F56" s="68" t="s">
        <v>129</v>
      </c>
      <c r="G56" s="68" t="s">
        <v>129</v>
      </c>
      <c r="H56" s="68"/>
    </row>
    <row r="57" spans="1:8" s="53" customFormat="1" ht="78.75" x14ac:dyDescent="0.25">
      <c r="A57" s="75" t="s">
        <v>143</v>
      </c>
      <c r="B57" s="112">
        <v>2330</v>
      </c>
      <c r="C57" s="51" t="s">
        <v>108</v>
      </c>
      <c r="D57" s="51">
        <v>293</v>
      </c>
      <c r="E57" s="94">
        <v>5000</v>
      </c>
      <c r="F57" s="51" t="s">
        <v>130</v>
      </c>
      <c r="G57" s="51" t="s">
        <v>130</v>
      </c>
      <c r="H57" s="51"/>
    </row>
    <row r="58" spans="1:8" ht="30" x14ac:dyDescent="0.25">
      <c r="A58" s="9" t="s">
        <v>97</v>
      </c>
      <c r="B58" s="3">
        <v>2600</v>
      </c>
      <c r="C58" s="3" t="s">
        <v>7</v>
      </c>
      <c r="D58" s="7"/>
      <c r="E58" s="41">
        <f>E59+E95</f>
        <v>18513519.41</v>
      </c>
      <c r="F58" s="41">
        <f t="shared" ref="F58:G58" si="11">F59+F95</f>
        <v>20350141</v>
      </c>
      <c r="G58" s="41">
        <f t="shared" si="11"/>
        <v>20350141</v>
      </c>
      <c r="H58" s="3"/>
    </row>
    <row r="59" spans="1:8" ht="30" x14ac:dyDescent="0.25">
      <c r="A59" s="42" t="s">
        <v>98</v>
      </c>
      <c r="B59" s="3">
        <v>2630</v>
      </c>
      <c r="C59" s="3">
        <v>244</v>
      </c>
      <c r="D59" s="7"/>
      <c r="E59" s="41">
        <f>SUM(E61:E94)</f>
        <v>6224877.1299999999</v>
      </c>
      <c r="F59" s="41">
        <f>SUM(F61:F94)</f>
        <v>5613681</v>
      </c>
      <c r="G59" s="41">
        <f>SUM(G61:G94)</f>
        <v>5613681</v>
      </c>
      <c r="H59" s="3"/>
    </row>
    <row r="60" spans="1:8" x14ac:dyDescent="0.25">
      <c r="A60" s="42" t="s">
        <v>99</v>
      </c>
      <c r="B60" s="3"/>
      <c r="C60" s="3"/>
      <c r="D60" s="7"/>
      <c r="E60" s="41" t="s">
        <v>194</v>
      </c>
      <c r="F60" s="3"/>
      <c r="G60" s="3"/>
      <c r="H60" s="3"/>
    </row>
    <row r="61" spans="1:8" s="70" customFormat="1" ht="17.25" customHeight="1" x14ac:dyDescent="0.25">
      <c r="A61" s="67" t="s">
        <v>165</v>
      </c>
      <c r="B61" s="68">
        <v>2640</v>
      </c>
      <c r="C61" s="68" t="s">
        <v>108</v>
      </c>
      <c r="D61" s="69" t="s">
        <v>112</v>
      </c>
      <c r="E61" s="94">
        <v>96320</v>
      </c>
      <c r="F61" s="68">
        <v>96320</v>
      </c>
      <c r="G61" s="68">
        <v>96320</v>
      </c>
      <c r="H61" s="68"/>
    </row>
    <row r="62" spans="1:8" s="53" customFormat="1" x14ac:dyDescent="0.25">
      <c r="A62" s="50" t="s">
        <v>144</v>
      </c>
      <c r="B62" s="51">
        <v>2640</v>
      </c>
      <c r="C62" s="51" t="s">
        <v>108</v>
      </c>
      <c r="D62" s="52" t="s">
        <v>112</v>
      </c>
      <c r="E62" s="74"/>
      <c r="F62" s="51"/>
      <c r="G62" s="51"/>
      <c r="H62" s="51"/>
    </row>
    <row r="63" spans="1:8" s="53" customFormat="1" x14ac:dyDescent="0.25">
      <c r="A63" s="46" t="s">
        <v>182</v>
      </c>
      <c r="B63" s="47">
        <v>2630</v>
      </c>
      <c r="C63" s="47" t="s">
        <v>108</v>
      </c>
      <c r="D63" s="48" t="s">
        <v>112</v>
      </c>
      <c r="E63" s="73">
        <v>3837.35</v>
      </c>
      <c r="F63" s="47"/>
      <c r="G63" s="47"/>
      <c r="H63" s="47"/>
    </row>
    <row r="64" spans="1:8" s="70" customFormat="1" ht="30" x14ac:dyDescent="0.25">
      <c r="A64" s="67" t="s">
        <v>166</v>
      </c>
      <c r="B64" s="68">
        <v>2640</v>
      </c>
      <c r="C64" s="68" t="s">
        <v>108</v>
      </c>
      <c r="D64" s="69" t="s">
        <v>113</v>
      </c>
      <c r="E64" s="94">
        <v>20000</v>
      </c>
      <c r="F64" s="68">
        <v>20000</v>
      </c>
      <c r="G64" s="68">
        <v>20000</v>
      </c>
      <c r="H64" s="68"/>
    </row>
    <row r="65" spans="1:8" s="53" customFormat="1" ht="30" x14ac:dyDescent="0.25">
      <c r="A65" s="50" t="s">
        <v>145</v>
      </c>
      <c r="B65" s="51">
        <v>2640</v>
      </c>
      <c r="C65" s="51" t="s">
        <v>108</v>
      </c>
      <c r="D65" s="52" t="s">
        <v>113</v>
      </c>
      <c r="E65" s="74"/>
      <c r="F65" s="51"/>
      <c r="G65" s="51"/>
      <c r="H65" s="51"/>
    </row>
    <row r="66" spans="1:8" s="70" customFormat="1" ht="30" x14ac:dyDescent="0.25">
      <c r="A66" s="67" t="s">
        <v>167</v>
      </c>
      <c r="B66" s="68">
        <v>2640</v>
      </c>
      <c r="C66" s="68" t="s">
        <v>108</v>
      </c>
      <c r="D66" s="69" t="s">
        <v>114</v>
      </c>
      <c r="E66" s="94">
        <v>819700</v>
      </c>
      <c r="F66" s="68">
        <v>819700</v>
      </c>
      <c r="G66" s="68">
        <v>819700</v>
      </c>
      <c r="H66" s="68"/>
    </row>
    <row r="67" spans="1:8" s="53" customFormat="1" ht="30" x14ac:dyDescent="0.25">
      <c r="A67" s="50" t="s">
        <v>146</v>
      </c>
      <c r="B67" s="51">
        <v>2640</v>
      </c>
      <c r="C67" s="51" t="s">
        <v>108</v>
      </c>
      <c r="D67" s="52" t="s">
        <v>114</v>
      </c>
      <c r="E67" s="94">
        <v>7600</v>
      </c>
      <c r="F67" s="51">
        <v>7600</v>
      </c>
      <c r="G67" s="51">
        <v>7600</v>
      </c>
      <c r="H67" s="51"/>
    </row>
    <row r="68" spans="1:8" s="49" customFormat="1" ht="30" x14ac:dyDescent="0.25">
      <c r="A68" s="46" t="s">
        <v>183</v>
      </c>
      <c r="B68" s="47">
        <v>2630</v>
      </c>
      <c r="C68" s="47" t="s">
        <v>108</v>
      </c>
      <c r="D68" s="48" t="s">
        <v>114</v>
      </c>
      <c r="E68" s="73">
        <v>1718.38</v>
      </c>
      <c r="F68" s="47"/>
      <c r="G68" s="47"/>
      <c r="H68" s="47"/>
    </row>
    <row r="69" spans="1:8" s="70" customFormat="1" ht="30" x14ac:dyDescent="0.25">
      <c r="A69" s="67" t="s">
        <v>168</v>
      </c>
      <c r="B69" s="68">
        <v>2640</v>
      </c>
      <c r="C69" s="68" t="s">
        <v>108</v>
      </c>
      <c r="D69" s="69" t="s">
        <v>115</v>
      </c>
      <c r="E69" s="94">
        <v>729669</v>
      </c>
      <c r="F69" s="71">
        <v>729669</v>
      </c>
      <c r="G69" s="71">
        <v>729669</v>
      </c>
      <c r="H69" s="68"/>
    </row>
    <row r="70" spans="1:8" s="53" customFormat="1" ht="30" x14ac:dyDescent="0.25">
      <c r="A70" s="50" t="s">
        <v>147</v>
      </c>
      <c r="B70" s="51">
        <v>2640</v>
      </c>
      <c r="C70" s="51" t="s">
        <v>108</v>
      </c>
      <c r="D70" s="52" t="s">
        <v>115</v>
      </c>
      <c r="E70" s="94">
        <v>226000</v>
      </c>
      <c r="F70" s="51">
        <v>226000</v>
      </c>
      <c r="G70" s="51">
        <v>226000</v>
      </c>
      <c r="H70" s="51"/>
    </row>
    <row r="71" spans="1:8" s="49" customFormat="1" ht="30" x14ac:dyDescent="0.25">
      <c r="A71" s="115" t="s">
        <v>222</v>
      </c>
      <c r="B71" s="47">
        <v>2640</v>
      </c>
      <c r="C71" s="48" t="s">
        <v>108</v>
      </c>
      <c r="D71" s="48" t="s">
        <v>115</v>
      </c>
      <c r="E71" s="73">
        <v>450000</v>
      </c>
      <c r="F71" s="47"/>
      <c r="G71" s="47"/>
      <c r="H71" s="47"/>
    </row>
    <row r="72" spans="1:8" s="70" customFormat="1" ht="30" x14ac:dyDescent="0.25">
      <c r="A72" s="103" t="s">
        <v>169</v>
      </c>
      <c r="B72" s="68">
        <v>2640</v>
      </c>
      <c r="C72" s="68" t="s">
        <v>108</v>
      </c>
      <c r="D72" s="69" t="s">
        <v>116</v>
      </c>
      <c r="E72" s="94">
        <v>579731</v>
      </c>
      <c r="F72" s="71">
        <v>579731</v>
      </c>
      <c r="G72" s="71">
        <v>579731</v>
      </c>
      <c r="H72" s="68"/>
    </row>
    <row r="73" spans="1:8" s="53" customFormat="1" ht="30" x14ac:dyDescent="0.25">
      <c r="A73" s="106" t="s">
        <v>148</v>
      </c>
      <c r="B73" s="51">
        <v>2640</v>
      </c>
      <c r="C73" s="51" t="s">
        <v>108</v>
      </c>
      <c r="D73" s="52" t="s">
        <v>116</v>
      </c>
      <c r="E73" s="94">
        <v>648316</v>
      </c>
      <c r="F73" s="51">
        <v>770416</v>
      </c>
      <c r="G73" s="51">
        <v>770416</v>
      </c>
      <c r="H73" s="51"/>
    </row>
    <row r="74" spans="1:8" s="49" customFormat="1" ht="30" x14ac:dyDescent="0.25">
      <c r="A74" s="105" t="s">
        <v>211</v>
      </c>
      <c r="B74" s="47">
        <v>2640</v>
      </c>
      <c r="C74" s="48" t="s">
        <v>209</v>
      </c>
      <c r="D74" s="48" t="s">
        <v>116</v>
      </c>
      <c r="E74" s="73">
        <v>16750</v>
      </c>
      <c r="F74" s="47"/>
      <c r="G74" s="47"/>
      <c r="H74" s="47"/>
    </row>
    <row r="75" spans="1:8" s="70" customFormat="1" x14ac:dyDescent="0.25">
      <c r="A75" s="67" t="s">
        <v>170</v>
      </c>
      <c r="B75" s="68">
        <v>2640</v>
      </c>
      <c r="C75" s="68" t="s">
        <v>108</v>
      </c>
      <c r="D75" s="69" t="s">
        <v>117</v>
      </c>
      <c r="E75" s="71"/>
      <c r="F75" s="68"/>
      <c r="G75" s="68"/>
      <c r="H75" s="68"/>
    </row>
    <row r="76" spans="1:8" s="53" customFormat="1" ht="15.75" customHeight="1" x14ac:dyDescent="0.25">
      <c r="A76" s="50" t="s">
        <v>149</v>
      </c>
      <c r="B76" s="51">
        <v>2640</v>
      </c>
      <c r="C76" s="51" t="s">
        <v>108</v>
      </c>
      <c r="D76" s="52" t="s">
        <v>117</v>
      </c>
      <c r="E76" s="94">
        <v>9000</v>
      </c>
      <c r="F76" s="51">
        <v>9000</v>
      </c>
      <c r="G76" s="51">
        <v>9000</v>
      </c>
      <c r="H76" s="51"/>
    </row>
    <row r="77" spans="1:8" s="70" customFormat="1" ht="31.5" customHeight="1" x14ac:dyDescent="0.25">
      <c r="A77" s="67" t="s">
        <v>171</v>
      </c>
      <c r="B77" s="68">
        <v>2640</v>
      </c>
      <c r="C77" s="68" t="s">
        <v>108</v>
      </c>
      <c r="D77" s="69" t="s">
        <v>118</v>
      </c>
      <c r="E77" s="71"/>
      <c r="F77" s="68"/>
      <c r="G77" s="68"/>
      <c r="H77" s="68"/>
    </row>
    <row r="78" spans="1:8" s="53" customFormat="1" ht="34.5" customHeight="1" x14ac:dyDescent="0.25">
      <c r="A78" s="93" t="s">
        <v>150</v>
      </c>
      <c r="B78" s="51">
        <v>2640</v>
      </c>
      <c r="C78" s="51" t="s">
        <v>108</v>
      </c>
      <c r="D78" s="52" t="s">
        <v>118</v>
      </c>
      <c r="E78" s="74"/>
      <c r="F78" s="51"/>
      <c r="G78" s="51"/>
      <c r="H78" s="51"/>
    </row>
    <row r="79" spans="1:8" s="70" customFormat="1" ht="30" x14ac:dyDescent="0.25">
      <c r="A79" s="67" t="s">
        <v>172</v>
      </c>
      <c r="B79" s="68">
        <v>2640</v>
      </c>
      <c r="C79" s="68" t="s">
        <v>108</v>
      </c>
      <c r="D79" s="69" t="s">
        <v>119</v>
      </c>
      <c r="E79" s="94">
        <v>50000</v>
      </c>
      <c r="F79" s="68">
        <v>50000</v>
      </c>
      <c r="G79" s="68">
        <v>50000</v>
      </c>
      <c r="H79" s="68"/>
    </row>
    <row r="80" spans="1:8" s="53" customFormat="1" ht="30" x14ac:dyDescent="0.25">
      <c r="A80" s="84" t="s">
        <v>151</v>
      </c>
      <c r="B80" s="51">
        <v>2640</v>
      </c>
      <c r="C80" s="51" t="s">
        <v>108</v>
      </c>
      <c r="D80" s="52" t="s">
        <v>119</v>
      </c>
      <c r="E80" s="94">
        <v>210340.4</v>
      </c>
      <c r="F80" s="74">
        <v>182000</v>
      </c>
      <c r="G80" s="74">
        <v>182000</v>
      </c>
      <c r="H80" s="51"/>
    </row>
    <row r="81" spans="1:8" s="70" customFormat="1" ht="78.75" x14ac:dyDescent="0.25">
      <c r="A81" s="72" t="s">
        <v>173</v>
      </c>
      <c r="B81" s="68">
        <v>2640</v>
      </c>
      <c r="C81" s="68" t="s">
        <v>108</v>
      </c>
      <c r="D81" s="69" t="s">
        <v>120</v>
      </c>
      <c r="E81" s="71"/>
      <c r="F81" s="68"/>
      <c r="G81" s="68"/>
      <c r="H81" s="68"/>
    </row>
    <row r="82" spans="1:8" s="53" customFormat="1" ht="78.75" x14ac:dyDescent="0.25">
      <c r="A82" s="75" t="s">
        <v>178</v>
      </c>
      <c r="B82" s="51">
        <v>2640</v>
      </c>
      <c r="C82" s="51" t="s">
        <v>108</v>
      </c>
      <c r="D82" s="52" t="s">
        <v>120</v>
      </c>
      <c r="E82" s="94">
        <v>25000</v>
      </c>
      <c r="F82" s="74">
        <v>25000</v>
      </c>
      <c r="G82" s="74">
        <v>25000</v>
      </c>
      <c r="H82" s="51"/>
    </row>
    <row r="83" spans="1:8" s="70" customFormat="1" ht="47.25" x14ac:dyDescent="0.25">
      <c r="A83" s="72" t="s">
        <v>174</v>
      </c>
      <c r="B83" s="68">
        <v>2640</v>
      </c>
      <c r="C83" s="68" t="s">
        <v>108</v>
      </c>
      <c r="D83" s="69" t="s">
        <v>121</v>
      </c>
      <c r="E83" s="94">
        <v>400000</v>
      </c>
      <c r="F83" s="68">
        <v>400000</v>
      </c>
      <c r="G83" s="68">
        <v>400000</v>
      </c>
      <c r="H83" s="68"/>
    </row>
    <row r="84" spans="1:8" s="53" customFormat="1" ht="47.25" x14ac:dyDescent="0.25">
      <c r="A84" s="75" t="s">
        <v>152</v>
      </c>
      <c r="B84" s="51">
        <v>2640</v>
      </c>
      <c r="C84" s="51" t="s">
        <v>108</v>
      </c>
      <c r="D84" s="52" t="s">
        <v>121</v>
      </c>
      <c r="E84" s="94">
        <v>60000</v>
      </c>
      <c r="F84" s="51">
        <v>60000</v>
      </c>
      <c r="G84" s="51">
        <v>60000</v>
      </c>
      <c r="H84" s="51"/>
    </row>
    <row r="85" spans="1:8" s="70" customFormat="1" ht="47.25" x14ac:dyDescent="0.25">
      <c r="A85" s="72" t="s">
        <v>175</v>
      </c>
      <c r="B85" s="68">
        <v>2640</v>
      </c>
      <c r="C85" s="68" t="s">
        <v>108</v>
      </c>
      <c r="D85" s="69" t="s">
        <v>122</v>
      </c>
      <c r="E85" s="94">
        <v>216500</v>
      </c>
      <c r="F85" s="68">
        <v>216500</v>
      </c>
      <c r="G85" s="68">
        <v>216500</v>
      </c>
      <c r="H85" s="68"/>
    </row>
    <row r="86" spans="1:8" s="53" customFormat="1" ht="47.25" x14ac:dyDescent="0.25">
      <c r="A86" s="75" t="s">
        <v>153</v>
      </c>
      <c r="B86" s="51">
        <v>2640</v>
      </c>
      <c r="C86" s="51" t="s">
        <v>108</v>
      </c>
      <c r="D86" s="52" t="s">
        <v>122</v>
      </c>
      <c r="E86" s="94">
        <v>100000</v>
      </c>
      <c r="F86" s="74">
        <v>100000</v>
      </c>
      <c r="G86" s="74">
        <v>100000</v>
      </c>
      <c r="H86" s="51"/>
    </row>
    <row r="87" spans="1:8" s="70" customFormat="1" ht="31.5" x14ac:dyDescent="0.25">
      <c r="A87" s="72" t="s">
        <v>176</v>
      </c>
      <c r="B87" s="68">
        <v>2640</v>
      </c>
      <c r="C87" s="68" t="s">
        <v>108</v>
      </c>
      <c r="D87" s="69" t="s">
        <v>123</v>
      </c>
      <c r="E87" s="71"/>
      <c r="F87" s="68"/>
      <c r="G87" s="68"/>
      <c r="H87" s="68"/>
    </row>
    <row r="88" spans="1:8" s="53" customFormat="1" ht="38.25" customHeight="1" x14ac:dyDescent="0.25">
      <c r="A88" s="75" t="s">
        <v>154</v>
      </c>
      <c r="B88" s="51">
        <v>2640</v>
      </c>
      <c r="C88" s="51" t="s">
        <v>108</v>
      </c>
      <c r="D88" s="52" t="s">
        <v>123</v>
      </c>
      <c r="E88" s="94">
        <v>92100</v>
      </c>
      <c r="F88" s="74">
        <v>70000</v>
      </c>
      <c r="G88" s="74">
        <v>70000</v>
      </c>
      <c r="H88" s="51"/>
    </row>
    <row r="89" spans="1:8" s="49" customFormat="1" ht="38.25" customHeight="1" x14ac:dyDescent="0.25">
      <c r="A89" s="81" t="s">
        <v>218</v>
      </c>
      <c r="B89" s="47">
        <v>2640</v>
      </c>
      <c r="C89" s="48" t="s">
        <v>220</v>
      </c>
      <c r="D89" s="48" t="s">
        <v>123</v>
      </c>
      <c r="E89" s="73">
        <v>50000</v>
      </c>
      <c r="F89" s="73"/>
      <c r="G89" s="73"/>
      <c r="H89" s="47"/>
    </row>
    <row r="90" spans="1:8" s="70" customFormat="1" ht="54.75" customHeight="1" x14ac:dyDescent="0.25">
      <c r="A90" s="72" t="s">
        <v>177</v>
      </c>
      <c r="B90" s="68">
        <v>2640</v>
      </c>
      <c r="C90" s="68" t="s">
        <v>108</v>
      </c>
      <c r="D90" s="69" t="s">
        <v>124</v>
      </c>
      <c r="E90" s="94">
        <v>863780</v>
      </c>
      <c r="F90" s="71">
        <v>863780</v>
      </c>
      <c r="G90" s="71">
        <v>863780</v>
      </c>
      <c r="H90" s="68"/>
    </row>
    <row r="91" spans="1:8" s="53" customFormat="1" ht="49.5" customHeight="1" x14ac:dyDescent="0.25">
      <c r="A91" s="75" t="s">
        <v>155</v>
      </c>
      <c r="B91" s="51">
        <v>2640</v>
      </c>
      <c r="C91" s="51" t="s">
        <v>108</v>
      </c>
      <c r="D91" s="52" t="s">
        <v>124</v>
      </c>
      <c r="E91" s="94">
        <v>424565</v>
      </c>
      <c r="F91" s="74">
        <v>324565</v>
      </c>
      <c r="G91" s="74">
        <v>324565</v>
      </c>
      <c r="H91" s="51"/>
    </row>
    <row r="92" spans="1:8" s="49" customFormat="1" ht="51.75" customHeight="1" x14ac:dyDescent="0.25">
      <c r="A92" s="81" t="s">
        <v>227</v>
      </c>
      <c r="B92" s="47">
        <v>2640</v>
      </c>
      <c r="C92" s="48" t="s">
        <v>220</v>
      </c>
      <c r="D92" s="48" t="s">
        <v>124</v>
      </c>
      <c r="E92" s="82">
        <v>60550</v>
      </c>
      <c r="F92" s="73"/>
      <c r="G92" s="73"/>
      <c r="H92" s="73"/>
    </row>
    <row r="93" spans="1:8" s="53" customFormat="1" ht="70.5" customHeight="1" x14ac:dyDescent="0.25">
      <c r="A93" s="75" t="s">
        <v>156</v>
      </c>
      <c r="B93" s="51">
        <v>2640</v>
      </c>
      <c r="C93" s="51" t="s">
        <v>108</v>
      </c>
      <c r="D93" s="52" t="s">
        <v>125</v>
      </c>
      <c r="E93" s="94">
        <v>63400</v>
      </c>
      <c r="F93" s="74">
        <v>63400</v>
      </c>
      <c r="G93" s="74">
        <v>63400</v>
      </c>
      <c r="H93" s="51"/>
    </row>
    <row r="94" spans="1:8" s="53" customFormat="1" ht="102" customHeight="1" x14ac:dyDescent="0.25">
      <c r="A94" s="75" t="s">
        <v>157</v>
      </c>
      <c r="B94" s="51">
        <v>2640</v>
      </c>
      <c r="C94" s="51" t="s">
        <v>108</v>
      </c>
      <c r="D94" s="52" t="s">
        <v>126</v>
      </c>
      <c r="E94" s="74"/>
      <c r="F94" s="51"/>
      <c r="G94" s="51"/>
      <c r="H94" s="51"/>
    </row>
    <row r="95" spans="1:8" s="53" customFormat="1" ht="31.5" customHeight="1" x14ac:dyDescent="0.25">
      <c r="A95" s="98" t="s">
        <v>191</v>
      </c>
      <c r="B95" s="85">
        <v>2650</v>
      </c>
      <c r="C95" s="85">
        <v>247</v>
      </c>
      <c r="D95" s="88"/>
      <c r="E95" s="99">
        <f>E96+E98+E97</f>
        <v>12288642.279999999</v>
      </c>
      <c r="F95" s="99">
        <f t="shared" ref="F95:G95" si="12">F96+F98</f>
        <v>14736460</v>
      </c>
      <c r="G95" s="99">
        <f t="shared" si="12"/>
        <v>14736460</v>
      </c>
      <c r="H95" s="85"/>
    </row>
    <row r="96" spans="1:8" s="70" customFormat="1" ht="30" x14ac:dyDescent="0.25">
      <c r="A96" s="67" t="s">
        <v>167</v>
      </c>
      <c r="B96" s="68">
        <v>2650</v>
      </c>
      <c r="C96" s="68" t="s">
        <v>108</v>
      </c>
      <c r="D96" s="69" t="s">
        <v>114</v>
      </c>
      <c r="E96" s="94">
        <v>12218360</v>
      </c>
      <c r="F96" s="68">
        <v>14702060</v>
      </c>
      <c r="G96" s="68">
        <v>14702060</v>
      </c>
      <c r="H96" s="68"/>
    </row>
    <row r="97" spans="1:8" s="49" customFormat="1" ht="30" x14ac:dyDescent="0.25">
      <c r="A97" s="100" t="s">
        <v>183</v>
      </c>
      <c r="B97" s="47">
        <v>2630</v>
      </c>
      <c r="C97" s="47" t="s">
        <v>108</v>
      </c>
      <c r="D97" s="48" t="s">
        <v>114</v>
      </c>
      <c r="E97" s="73">
        <v>35882.28</v>
      </c>
      <c r="F97" s="47"/>
      <c r="G97" s="47"/>
      <c r="H97" s="47"/>
    </row>
    <row r="98" spans="1:8" s="53" customFormat="1" ht="30" x14ac:dyDescent="0.25">
      <c r="A98" s="50" t="s">
        <v>146</v>
      </c>
      <c r="B98" s="51">
        <v>2650</v>
      </c>
      <c r="C98" s="51" t="s">
        <v>108</v>
      </c>
      <c r="D98" s="52" t="s">
        <v>114</v>
      </c>
      <c r="E98" s="94">
        <v>34400</v>
      </c>
      <c r="F98" s="51">
        <v>34400</v>
      </c>
      <c r="G98" s="51">
        <v>34400</v>
      </c>
      <c r="H98" s="51"/>
    </row>
    <row r="99" spans="1:8" x14ac:dyDescent="0.25">
      <c r="A99" s="113" t="s">
        <v>214</v>
      </c>
      <c r="B99" s="3">
        <v>3000</v>
      </c>
      <c r="C99" s="3">
        <v>180</v>
      </c>
      <c r="D99" s="7"/>
      <c r="E99" s="41">
        <f>SUM(E100:E102)</f>
        <v>-30000</v>
      </c>
      <c r="F99" s="3">
        <f t="shared" ref="F99:G99" si="13">SUM(F100:F102)</f>
        <v>-30000</v>
      </c>
      <c r="G99" s="3">
        <f t="shared" si="13"/>
        <v>-30000</v>
      </c>
      <c r="H99" s="3" t="s">
        <v>7</v>
      </c>
    </row>
    <row r="100" spans="1:8" x14ac:dyDescent="0.25">
      <c r="A100" s="113" t="s">
        <v>215</v>
      </c>
      <c r="B100" s="3"/>
      <c r="C100" s="3"/>
      <c r="D100" s="7"/>
      <c r="E100" s="41"/>
      <c r="F100" s="3"/>
      <c r="G100" s="3"/>
      <c r="H100" s="3" t="s">
        <v>7</v>
      </c>
    </row>
    <row r="101" spans="1:8" ht="17.25" customHeight="1" x14ac:dyDescent="0.25">
      <c r="A101" s="113" t="s">
        <v>216</v>
      </c>
      <c r="B101" s="3"/>
      <c r="C101" s="3"/>
      <c r="D101" s="7"/>
      <c r="E101" s="41"/>
      <c r="F101" s="3"/>
      <c r="G101" s="3"/>
      <c r="H101" s="3" t="s">
        <v>7</v>
      </c>
    </row>
    <row r="102" spans="1:8" ht="30" x14ac:dyDescent="0.25">
      <c r="A102" s="113" t="s">
        <v>217</v>
      </c>
      <c r="B102" s="3">
        <v>3030</v>
      </c>
      <c r="C102" s="7" t="s">
        <v>108</v>
      </c>
      <c r="D102" s="7" t="s">
        <v>131</v>
      </c>
      <c r="E102" s="41">
        <v>-30000</v>
      </c>
      <c r="F102" s="3">
        <v>-30000</v>
      </c>
      <c r="G102" s="3">
        <v>-30000</v>
      </c>
      <c r="H102" s="3" t="s">
        <v>7</v>
      </c>
    </row>
    <row r="103" spans="1:8" x14ac:dyDescent="0.25">
      <c r="A103" s="113" t="s">
        <v>213</v>
      </c>
      <c r="B103" s="3">
        <v>4000</v>
      </c>
      <c r="C103" s="3" t="s">
        <v>7</v>
      </c>
      <c r="D103" s="7"/>
      <c r="E103" s="41"/>
      <c r="F103" s="3"/>
      <c r="G103" s="3"/>
      <c r="H103" s="3" t="s">
        <v>7</v>
      </c>
    </row>
    <row r="104" spans="1:8" ht="30" x14ac:dyDescent="0.25">
      <c r="A104" s="42" t="s">
        <v>100</v>
      </c>
      <c r="B104" s="3">
        <v>4010</v>
      </c>
      <c r="C104" s="3">
        <v>610</v>
      </c>
      <c r="D104" s="7"/>
      <c r="E104" s="3"/>
      <c r="F104" s="3"/>
      <c r="G104" s="3"/>
      <c r="H104" s="3" t="s">
        <v>7</v>
      </c>
    </row>
    <row r="105" spans="1:8" x14ac:dyDescent="0.25">
      <c r="A105" s="1"/>
      <c r="B105" s="3"/>
      <c r="C105" s="3"/>
      <c r="D105" s="7"/>
      <c r="E105" s="3"/>
      <c r="F105" s="3"/>
      <c r="G105" s="3"/>
      <c r="H105" s="3"/>
    </row>
    <row r="106" spans="1:8" x14ac:dyDescent="0.25">
      <c r="A106" s="1"/>
      <c r="B106" s="3"/>
      <c r="C106" s="3"/>
      <c r="D106" s="7"/>
      <c r="E106" s="3"/>
      <c r="F106" s="3"/>
      <c r="G106" s="3"/>
      <c r="H106" s="3"/>
    </row>
  </sheetData>
  <mergeCells count="5"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4" fitToHeight="7" orientation="landscape" r:id="rId1"/>
  <rowBreaks count="1" manualBreakCount="1">
    <brk id="8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topLeftCell="A16" zoomScale="90" zoomScaleNormal="100" zoomScaleSheetLayoutView="90" workbookViewId="0">
      <selection activeCell="G6" sqref="G6"/>
    </sheetView>
  </sheetViews>
  <sheetFormatPr defaultRowHeight="15" x14ac:dyDescent="0.25"/>
  <cols>
    <col min="2" max="2" width="46.85546875" customWidth="1"/>
    <col min="3" max="3" width="10" customWidth="1"/>
    <col min="4" max="5" width="12.28515625" customWidth="1"/>
    <col min="6" max="6" width="9" customWidth="1"/>
    <col min="7" max="7" width="13.140625" customWidth="1"/>
    <col min="8" max="8" width="13.28515625" customWidth="1"/>
    <col min="9" max="10" width="12.5703125" customWidth="1"/>
  </cols>
  <sheetData>
    <row r="1" spans="1:10" ht="20.25" customHeight="1" x14ac:dyDescent="0.25">
      <c r="B1" s="153" t="s">
        <v>58</v>
      </c>
      <c r="C1" s="154"/>
      <c r="D1" s="154"/>
      <c r="E1" s="154"/>
      <c r="F1" s="154"/>
      <c r="G1" s="154"/>
      <c r="H1" s="154"/>
      <c r="I1" s="154"/>
    </row>
    <row r="3" spans="1:10" x14ac:dyDescent="0.25">
      <c r="A3" s="158" t="s">
        <v>19</v>
      </c>
      <c r="B3" s="160" t="s">
        <v>0</v>
      </c>
      <c r="C3" s="160" t="s">
        <v>20</v>
      </c>
      <c r="D3" s="160" t="s">
        <v>21</v>
      </c>
      <c r="E3" s="160" t="s">
        <v>186</v>
      </c>
      <c r="F3" s="160" t="s">
        <v>187</v>
      </c>
      <c r="G3" s="155" t="s">
        <v>2</v>
      </c>
      <c r="H3" s="156"/>
      <c r="I3" s="156"/>
      <c r="J3" s="157"/>
    </row>
    <row r="4" spans="1:10" ht="82.5" customHeight="1" x14ac:dyDescent="0.25">
      <c r="A4" s="159"/>
      <c r="B4" s="161"/>
      <c r="C4" s="161"/>
      <c r="D4" s="161"/>
      <c r="E4" s="161"/>
      <c r="F4" s="161"/>
      <c r="G4" s="9" t="s">
        <v>198</v>
      </c>
      <c r="H4" s="9" t="s">
        <v>199</v>
      </c>
      <c r="I4" s="9" t="s">
        <v>200</v>
      </c>
      <c r="J4" s="9" t="s">
        <v>3</v>
      </c>
    </row>
    <row r="5" spans="1:10" ht="21.75" customHeight="1" x14ac:dyDescent="0.25">
      <c r="A5" s="10">
        <v>1</v>
      </c>
      <c r="B5" s="10">
        <v>2</v>
      </c>
      <c r="C5" s="10">
        <v>3</v>
      </c>
      <c r="D5" s="10">
        <v>4</v>
      </c>
      <c r="E5" s="10"/>
      <c r="F5" s="10"/>
      <c r="G5" s="10">
        <v>5</v>
      </c>
      <c r="H5" s="10">
        <v>6</v>
      </c>
      <c r="I5" s="10">
        <v>7</v>
      </c>
      <c r="J5" s="10">
        <v>8</v>
      </c>
    </row>
    <row r="6" spans="1:10" ht="36" customHeight="1" x14ac:dyDescent="0.25">
      <c r="A6" s="8">
        <v>1</v>
      </c>
      <c r="B6" s="2" t="s">
        <v>22</v>
      </c>
      <c r="C6" s="3">
        <v>26000</v>
      </c>
      <c r="D6" s="3" t="s">
        <v>7</v>
      </c>
      <c r="E6" s="3" t="s">
        <v>7</v>
      </c>
      <c r="F6" s="3"/>
      <c r="G6" s="78">
        <f>G11+G21+G14</f>
        <v>18513519.41</v>
      </c>
      <c r="H6" s="1">
        <f t="shared" ref="H6:I6" si="0">H11+H21</f>
        <v>20350141</v>
      </c>
      <c r="I6" s="1">
        <f t="shared" si="0"/>
        <v>20350141</v>
      </c>
      <c r="J6" s="1"/>
    </row>
    <row r="7" spans="1:10" ht="243.75" customHeight="1" x14ac:dyDescent="0.25">
      <c r="A7" s="8" t="s">
        <v>24</v>
      </c>
      <c r="B7" s="2" t="s">
        <v>23</v>
      </c>
      <c r="C7" s="3">
        <v>26100</v>
      </c>
      <c r="D7" s="3" t="s">
        <v>7</v>
      </c>
      <c r="E7" s="3" t="s">
        <v>7</v>
      </c>
      <c r="F7" s="3"/>
      <c r="G7" s="1"/>
      <c r="H7" s="1"/>
      <c r="I7" s="1"/>
      <c r="J7" s="1"/>
    </row>
    <row r="8" spans="1:10" ht="63" customHeight="1" x14ac:dyDescent="0.25">
      <c r="A8" s="8" t="s">
        <v>25</v>
      </c>
      <c r="B8" s="2" t="s">
        <v>26</v>
      </c>
      <c r="C8" s="3">
        <v>26200</v>
      </c>
      <c r="D8" s="3" t="s">
        <v>7</v>
      </c>
      <c r="E8" s="3" t="s">
        <v>7</v>
      </c>
      <c r="F8" s="3"/>
      <c r="G8" s="1"/>
      <c r="H8" s="1"/>
      <c r="I8" s="1"/>
      <c r="J8" s="1"/>
    </row>
    <row r="9" spans="1:10" ht="60" x14ac:dyDescent="0.25">
      <c r="A9" s="8" t="s">
        <v>27</v>
      </c>
      <c r="B9" s="2" t="s">
        <v>28</v>
      </c>
      <c r="C9" s="3">
        <v>26300</v>
      </c>
      <c r="D9" s="3" t="s">
        <v>7</v>
      </c>
      <c r="E9" s="3" t="s">
        <v>7</v>
      </c>
      <c r="F9" s="3"/>
      <c r="G9" s="1"/>
      <c r="H9" s="1"/>
      <c r="I9" s="1"/>
      <c r="J9" s="1"/>
    </row>
    <row r="10" spans="1:10" ht="60" x14ac:dyDescent="0.25">
      <c r="A10" s="8" t="s">
        <v>29</v>
      </c>
      <c r="B10" s="2" t="s">
        <v>30</v>
      </c>
      <c r="C10" s="3">
        <v>26400</v>
      </c>
      <c r="D10" s="3" t="s">
        <v>7</v>
      </c>
      <c r="E10" s="3" t="s">
        <v>7</v>
      </c>
      <c r="F10" s="3"/>
      <c r="G10" s="1">
        <f>'Раздел 1'!E58</f>
        <v>18513519.41</v>
      </c>
      <c r="H10" s="1">
        <f>'Раздел 1'!F58</f>
        <v>20350141</v>
      </c>
      <c r="I10" s="1">
        <f>'Раздел 1'!G58</f>
        <v>20350141</v>
      </c>
      <c r="J10" s="1"/>
    </row>
    <row r="11" spans="1:10" ht="66" customHeight="1" x14ac:dyDescent="0.25">
      <c r="A11" s="8" t="s">
        <v>31</v>
      </c>
      <c r="B11" s="2" t="s">
        <v>32</v>
      </c>
      <c r="C11" s="3">
        <v>26410</v>
      </c>
      <c r="D11" s="3" t="s">
        <v>7</v>
      </c>
      <c r="E11" s="3" t="s">
        <v>7</v>
      </c>
      <c r="F11" s="3"/>
      <c r="G11" s="78">
        <f>'Раздел 1'!E61+'Раздел 1'!E64+'Раздел 1'!E66+'Раздел 1'!E69+'Раздел 1'!E72+'Раздел 1'!E79+'Раздел 1'!E83+'Раздел 1'!E85+'Раздел 1'!E90+'Раздел 1'!E96</f>
        <v>15994060</v>
      </c>
      <c r="H11" s="78">
        <f>'Раздел 1'!F61+'Раздел 1'!F64+'Раздел 1'!F66+'Раздел 1'!F69+'Раздел 1'!F72+'Раздел 1'!F79+'Раздел 1'!F83+'Раздел 1'!F85+'Раздел 1'!F90+'Раздел 1'!F96</f>
        <v>18477760</v>
      </c>
      <c r="I11" s="78">
        <f>'Раздел 1'!G61+'Раздел 1'!G64+'Раздел 1'!G66+'Раздел 1'!G69+'Раздел 1'!G72+'Раздел 1'!G79+'Раздел 1'!G83+'Раздел 1'!G85+'Раздел 1'!G90+'Раздел 1'!G96</f>
        <v>18477760</v>
      </c>
      <c r="J11" s="1"/>
    </row>
    <row r="12" spans="1:10" ht="30" x14ac:dyDescent="0.25">
      <c r="A12" s="8" t="s">
        <v>33</v>
      </c>
      <c r="B12" s="2" t="s">
        <v>34</v>
      </c>
      <c r="C12" s="3">
        <v>26411</v>
      </c>
      <c r="D12" s="3" t="s">
        <v>7</v>
      </c>
      <c r="E12" s="3" t="s">
        <v>7</v>
      </c>
      <c r="F12" s="3"/>
      <c r="G12" s="1"/>
      <c r="H12" s="1"/>
      <c r="I12" s="1"/>
      <c r="J12" s="1"/>
    </row>
    <row r="13" spans="1:10" ht="30" x14ac:dyDescent="0.25">
      <c r="A13" s="8" t="s">
        <v>36</v>
      </c>
      <c r="B13" s="2" t="s">
        <v>35</v>
      </c>
      <c r="C13" s="3">
        <v>26412</v>
      </c>
      <c r="D13" s="3" t="s">
        <v>7</v>
      </c>
      <c r="E13" s="3" t="s">
        <v>7</v>
      </c>
      <c r="F13" s="3"/>
      <c r="G13" s="78">
        <f>G11</f>
        <v>15994060</v>
      </c>
      <c r="H13" s="1">
        <f t="shared" ref="H13:I13" si="1">H11</f>
        <v>18477760</v>
      </c>
      <c r="I13" s="1">
        <f t="shared" si="1"/>
        <v>18477760</v>
      </c>
      <c r="J13" s="1"/>
    </row>
    <row r="14" spans="1:10" ht="48" customHeight="1" x14ac:dyDescent="0.25">
      <c r="A14" s="8" t="s">
        <v>37</v>
      </c>
      <c r="B14" s="2" t="s">
        <v>39</v>
      </c>
      <c r="C14" s="3">
        <v>26420</v>
      </c>
      <c r="D14" s="3" t="s">
        <v>7</v>
      </c>
      <c r="E14" s="3" t="s">
        <v>7</v>
      </c>
      <c r="F14" s="3"/>
      <c r="G14" s="78">
        <f>G16</f>
        <v>618738.01</v>
      </c>
      <c r="H14" s="1"/>
      <c r="I14" s="1"/>
      <c r="J14" s="1"/>
    </row>
    <row r="15" spans="1:10" ht="30" x14ac:dyDescent="0.25">
      <c r="A15" s="8" t="s">
        <v>38</v>
      </c>
      <c r="B15" s="2" t="s">
        <v>34</v>
      </c>
      <c r="C15" s="3">
        <v>26421</v>
      </c>
      <c r="D15" s="3" t="s">
        <v>7</v>
      </c>
      <c r="E15" s="3" t="s">
        <v>7</v>
      </c>
      <c r="F15" s="3"/>
      <c r="G15" s="1"/>
      <c r="H15" s="1"/>
      <c r="I15" s="1"/>
      <c r="J15" s="1"/>
    </row>
    <row r="16" spans="1:10" ht="30" x14ac:dyDescent="0.25">
      <c r="A16" s="8" t="s">
        <v>40</v>
      </c>
      <c r="B16" s="2" t="s">
        <v>35</v>
      </c>
      <c r="C16" s="3">
        <v>26422</v>
      </c>
      <c r="D16" s="3" t="s">
        <v>7</v>
      </c>
      <c r="E16" s="3" t="s">
        <v>7</v>
      </c>
      <c r="F16" s="3"/>
      <c r="G16" s="78">
        <f>'Раздел 1'!E63+'Раздел 1'!E68+'Раздел 1'!E97+'Раздел 1'!E74+'Раздел 1'!E89+'Раздел 1'!E71+'Раздел 1'!E92</f>
        <v>618738.01</v>
      </c>
      <c r="H16" s="1"/>
      <c r="I16" s="1"/>
      <c r="J16" s="1"/>
    </row>
    <row r="17" spans="1:10" ht="30" x14ac:dyDescent="0.25">
      <c r="A17" s="8" t="s">
        <v>41</v>
      </c>
      <c r="B17" s="2" t="s">
        <v>42</v>
      </c>
      <c r="C17" s="3">
        <v>26430</v>
      </c>
      <c r="D17" s="3" t="s">
        <v>7</v>
      </c>
      <c r="E17" s="3" t="s">
        <v>7</v>
      </c>
      <c r="F17" s="3"/>
      <c r="G17" s="1"/>
      <c r="H17" s="1"/>
      <c r="I17" s="1"/>
      <c r="J17" s="1"/>
    </row>
    <row r="18" spans="1:10" ht="30" x14ac:dyDescent="0.25">
      <c r="A18" s="8" t="s">
        <v>43</v>
      </c>
      <c r="B18" s="2" t="s">
        <v>45</v>
      </c>
      <c r="C18" s="3">
        <v>26440</v>
      </c>
      <c r="D18" s="3" t="s">
        <v>7</v>
      </c>
      <c r="E18" s="3" t="s">
        <v>7</v>
      </c>
      <c r="F18" s="3"/>
      <c r="G18" s="1"/>
      <c r="H18" s="1"/>
      <c r="I18" s="1"/>
      <c r="J18" s="1"/>
    </row>
    <row r="19" spans="1:10" ht="30" x14ac:dyDescent="0.25">
      <c r="A19" s="8" t="s">
        <v>44</v>
      </c>
      <c r="B19" s="2" t="s">
        <v>34</v>
      </c>
      <c r="C19" s="3">
        <v>26441</v>
      </c>
      <c r="D19" s="3" t="s">
        <v>7</v>
      </c>
      <c r="E19" s="3" t="s">
        <v>7</v>
      </c>
      <c r="F19" s="3"/>
      <c r="G19" s="1"/>
      <c r="H19" s="1"/>
      <c r="I19" s="1"/>
      <c r="J19" s="1"/>
    </row>
    <row r="20" spans="1:10" ht="30" x14ac:dyDescent="0.25">
      <c r="A20" s="8" t="s">
        <v>46</v>
      </c>
      <c r="B20" s="2" t="s">
        <v>35</v>
      </c>
      <c r="C20" s="3">
        <v>26442</v>
      </c>
      <c r="D20" s="3" t="s">
        <v>7</v>
      </c>
      <c r="E20" s="3" t="s">
        <v>7</v>
      </c>
      <c r="F20" s="3"/>
      <c r="G20" s="1"/>
      <c r="H20" s="1"/>
      <c r="I20" s="1"/>
      <c r="J20" s="1"/>
    </row>
    <row r="21" spans="1:10" ht="30" x14ac:dyDescent="0.25">
      <c r="A21" s="8" t="s">
        <v>47</v>
      </c>
      <c r="B21" s="2" t="s">
        <v>48</v>
      </c>
      <c r="C21" s="3">
        <v>26450</v>
      </c>
      <c r="D21" s="3" t="s">
        <v>7</v>
      </c>
      <c r="E21" s="3" t="s">
        <v>7</v>
      </c>
      <c r="F21" s="3"/>
      <c r="G21" s="78">
        <f>'Раздел 1'!E67+'Раздел 1'!E70+'Раздел 1'!E73+'Раздел 1'!E76+'Раздел 1'!E80+'Раздел 1'!E82+'Раздел 1'!E84+'Раздел 1'!E86+'Раздел 1'!E88+'Раздел 1'!E91+'Раздел 1'!E93+'Раздел 1'!E98</f>
        <v>1900721.4</v>
      </c>
      <c r="H21" s="78">
        <f>'Раздел 1'!F67+'Раздел 1'!F70+'Раздел 1'!F73+'Раздел 1'!F76+'Раздел 1'!F80+'Раздел 1'!F82+'Раздел 1'!F84+'Раздел 1'!F86+'Раздел 1'!F88+'Раздел 1'!F91+'Раздел 1'!F93+'Раздел 1'!F98</f>
        <v>1872381</v>
      </c>
      <c r="I21" s="78">
        <f>'Раздел 1'!G67+'Раздел 1'!G70+'Раздел 1'!G73+'Раздел 1'!G76+'Раздел 1'!G80+'Раздел 1'!G82+'Раздел 1'!G84+'Раздел 1'!G86+'Раздел 1'!G88+'Раздел 1'!G91+'Раздел 1'!G93+'Раздел 1'!G98</f>
        <v>1872381</v>
      </c>
      <c r="J21" s="1"/>
    </row>
    <row r="22" spans="1:10" ht="30" x14ac:dyDescent="0.25">
      <c r="A22" s="8" t="s">
        <v>49</v>
      </c>
      <c r="B22" s="2" t="s">
        <v>34</v>
      </c>
      <c r="C22" s="3">
        <v>26451</v>
      </c>
      <c r="D22" s="3" t="s">
        <v>7</v>
      </c>
      <c r="E22" s="3" t="s">
        <v>7</v>
      </c>
      <c r="F22" s="3"/>
      <c r="G22" s="1"/>
      <c r="H22" s="1"/>
      <c r="I22" s="1"/>
      <c r="J22" s="1"/>
    </row>
    <row r="23" spans="1:10" ht="30" x14ac:dyDescent="0.25">
      <c r="A23" s="8" t="s">
        <v>50</v>
      </c>
      <c r="B23" s="2" t="s">
        <v>51</v>
      </c>
      <c r="C23" s="3">
        <v>26452</v>
      </c>
      <c r="D23" s="3" t="s">
        <v>7</v>
      </c>
      <c r="E23" s="3" t="s">
        <v>7</v>
      </c>
      <c r="F23" s="3"/>
      <c r="G23" s="1">
        <f>G21</f>
        <v>1900721.4</v>
      </c>
      <c r="H23" s="1">
        <f t="shared" ref="H23:I23" si="2">H21</f>
        <v>1872381</v>
      </c>
      <c r="I23" s="1">
        <f t="shared" si="2"/>
        <v>1872381</v>
      </c>
      <c r="J23" s="1"/>
    </row>
    <row r="24" spans="1:10" ht="60" x14ac:dyDescent="0.25">
      <c r="A24" s="8" t="s">
        <v>52</v>
      </c>
      <c r="B24" s="2" t="s">
        <v>53</v>
      </c>
      <c r="C24" s="3">
        <v>26500</v>
      </c>
      <c r="D24" s="3" t="s">
        <v>7</v>
      </c>
      <c r="E24" s="3" t="s">
        <v>7</v>
      </c>
      <c r="F24" s="3"/>
      <c r="G24" s="1"/>
      <c r="H24" s="1"/>
      <c r="I24" s="1"/>
      <c r="J24" s="1"/>
    </row>
    <row r="25" spans="1:10" x14ac:dyDescent="0.25">
      <c r="A25" s="8"/>
      <c r="B25" s="2" t="s">
        <v>56</v>
      </c>
      <c r="C25" s="3">
        <v>26510</v>
      </c>
      <c r="D25" s="3"/>
      <c r="E25" s="3"/>
      <c r="F25" s="3"/>
      <c r="G25" s="1"/>
      <c r="H25" s="1"/>
      <c r="I25" s="1"/>
      <c r="J25" s="1"/>
    </row>
    <row r="26" spans="1:10" ht="60" x14ac:dyDescent="0.25">
      <c r="A26" s="8" t="s">
        <v>54</v>
      </c>
      <c r="B26" s="2" t="s">
        <v>55</v>
      </c>
      <c r="C26" s="3">
        <v>26600</v>
      </c>
      <c r="D26" s="3" t="s">
        <v>7</v>
      </c>
      <c r="E26" s="3" t="s">
        <v>7</v>
      </c>
      <c r="F26" s="3"/>
      <c r="G26" s="78">
        <f>G6</f>
        <v>18513519.41</v>
      </c>
      <c r="H26" s="1">
        <f t="shared" ref="H26:I26" si="3">H6</f>
        <v>20350141</v>
      </c>
      <c r="I26" s="1">
        <f t="shared" si="3"/>
        <v>20350141</v>
      </c>
      <c r="J26" s="1"/>
    </row>
    <row r="27" spans="1:10" x14ac:dyDescent="0.25">
      <c r="A27" s="8"/>
      <c r="B27" s="2" t="s">
        <v>57</v>
      </c>
      <c r="C27" s="3">
        <v>26610</v>
      </c>
      <c r="D27" s="3"/>
      <c r="E27" s="3"/>
      <c r="F27" s="3"/>
      <c r="G27" s="1"/>
      <c r="H27" s="1"/>
      <c r="I27" s="1"/>
      <c r="J27" s="1"/>
    </row>
    <row r="28" spans="1:10" x14ac:dyDescent="0.25">
      <c r="A28" s="1"/>
      <c r="B28" s="2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2"/>
      <c r="C29" s="1"/>
      <c r="D29" s="1"/>
      <c r="E29" s="1"/>
      <c r="F29" s="1"/>
      <c r="G29" s="1"/>
      <c r="H29" s="1"/>
      <c r="I29" s="1"/>
      <c r="J29" s="1"/>
    </row>
  </sheetData>
  <mergeCells count="8">
    <mergeCell ref="B1:I1"/>
    <mergeCell ref="G3:J3"/>
    <mergeCell ref="A3:A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Раздел 1</vt:lpstr>
      <vt:lpstr>Раздел 2</vt:lpstr>
      <vt:lpstr>'Раздел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2021-08-05T13:36:26Z</dcterms:modified>
</cp:coreProperties>
</file>