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30" windowHeight="12765" tabRatio="500"/>
  </bookViews>
  <sheets>
    <sheet name="исп сметы" sheetId="1" r:id="rId1"/>
    <sheet name="Лист3" sheetId="2" state="hidden" r:id="rId2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5" i="1" l="1"/>
  <c r="D80" i="1" l="1"/>
  <c r="C80" i="1"/>
  <c r="D72" i="1"/>
  <c r="C72" i="1"/>
  <c r="D66" i="1"/>
  <c r="C66" i="1"/>
  <c r="D65" i="1"/>
  <c r="D61" i="1" s="1"/>
  <c r="C61" i="1"/>
  <c r="D45" i="1"/>
  <c r="C45" i="1"/>
  <c r="D38" i="1"/>
  <c r="C38" i="1"/>
  <c r="D33" i="1"/>
  <c r="C33" i="1"/>
  <c r="D30" i="1"/>
  <c r="C30" i="1"/>
  <c r="D26" i="1"/>
  <c r="C26" i="1"/>
  <c r="D21" i="1"/>
  <c r="C21" i="1"/>
  <c r="D10" i="1"/>
  <c r="C10" i="1"/>
  <c r="E90" i="1"/>
  <c r="C89" i="1" l="1"/>
  <c r="C91" i="1" s="1"/>
  <c r="D77" i="1"/>
  <c r="E77" i="1" s="1"/>
  <c r="E88" i="1"/>
  <c r="E87" i="1"/>
  <c r="E86" i="1"/>
  <c r="E85" i="1"/>
  <c r="E84" i="1"/>
  <c r="E83" i="1"/>
  <c r="E82" i="1"/>
  <c r="E81" i="1"/>
  <c r="E76" i="1"/>
  <c r="E75" i="1"/>
  <c r="E74" i="1"/>
  <c r="E73" i="1"/>
  <c r="E71" i="1"/>
  <c r="E70" i="1"/>
  <c r="E69" i="1"/>
  <c r="E68" i="1"/>
  <c r="E65" i="1"/>
  <c r="E64" i="1"/>
  <c r="E63" i="1"/>
  <c r="E62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4" i="1"/>
  <c r="E43" i="1"/>
  <c r="E42" i="1"/>
  <c r="E41" i="1"/>
  <c r="E40" i="1"/>
  <c r="E39" i="1"/>
  <c r="E37" i="1"/>
  <c r="E36" i="1"/>
  <c r="E35" i="1"/>
  <c r="E34" i="1"/>
  <c r="E32" i="1"/>
  <c r="E31" i="1"/>
  <c r="E29" i="1"/>
  <c r="E28" i="1"/>
  <c r="E27" i="1"/>
  <c r="E25" i="1"/>
  <c r="E24" i="1"/>
  <c r="E23" i="1"/>
  <c r="E22" i="1"/>
  <c r="E19" i="1"/>
  <c r="E18" i="1"/>
  <c r="E17" i="1"/>
  <c r="E16" i="1"/>
  <c r="E15" i="1"/>
  <c r="E14" i="1"/>
  <c r="E13" i="1"/>
  <c r="E12" i="1"/>
  <c r="E11" i="1"/>
  <c r="E10" i="1" l="1"/>
  <c r="E33" i="1"/>
  <c r="E80" i="1"/>
  <c r="E30" i="1"/>
  <c r="E72" i="1"/>
  <c r="E26" i="1"/>
  <c r="E66" i="1"/>
  <c r="E38" i="1"/>
  <c r="E21" i="1"/>
  <c r="D89" i="1"/>
  <c r="D91" i="1" s="1"/>
  <c r="E45" i="1"/>
  <c r="E61" i="1"/>
  <c r="E89" i="1" l="1"/>
  <c r="E91" i="1" s="1"/>
</calcChain>
</file>

<file path=xl/sharedStrings.xml><?xml version="1.0" encoding="utf-8"?>
<sst xmlns="http://schemas.openxmlformats.org/spreadsheetml/2006/main" count="172" uniqueCount="164">
  <si>
    <t>Утверждено решением  общего собрания членов ТСЖ"Большевиков,43"</t>
  </si>
  <si>
    <t>ИСПОЛНЕНИЕ СМЕТЫ ДОХОДОВ И РАСХОДОВ ТСЖ "БОЛЬШЕВИКОВ,43" за 2020 год</t>
  </si>
  <si>
    <t>№ п/п</t>
  </si>
  <si>
    <t>Целевые статьи</t>
  </si>
  <si>
    <t>РАСХОДЫ, планируемые</t>
  </si>
  <si>
    <t>Фактические расходы</t>
  </si>
  <si>
    <t>Экономия+  Перерасход -</t>
  </si>
  <si>
    <t>Содержание общего имущества (*)</t>
  </si>
  <si>
    <t>1.1</t>
  </si>
  <si>
    <t>Зарплата сотрудников (мастер,сантехник,разнорабочие,уборщицы)</t>
  </si>
  <si>
    <t>1.2</t>
  </si>
  <si>
    <t>Страховые взносы 30,2%</t>
  </si>
  <si>
    <t>1.3</t>
  </si>
  <si>
    <t xml:space="preserve">Дератизация </t>
  </si>
  <si>
    <t>1.4</t>
  </si>
  <si>
    <t xml:space="preserve">Обслуживание ИТП ( индивидуальный тепловой пункт) </t>
  </si>
  <si>
    <t>1.5</t>
  </si>
  <si>
    <t xml:space="preserve">Аварийное обслуживание домов </t>
  </si>
  <si>
    <t>1.6</t>
  </si>
  <si>
    <t>Обслуживание электросетей</t>
  </si>
  <si>
    <t>1.7</t>
  </si>
  <si>
    <t xml:space="preserve">Инвентарь, инструмент и расходные материалы                                                                 </t>
  </si>
  <si>
    <t>1.8</t>
  </si>
  <si>
    <t xml:space="preserve">Вывоз ТБО </t>
  </si>
  <si>
    <t>1.9</t>
  </si>
  <si>
    <t>Непредвиденные расходы</t>
  </si>
  <si>
    <t>2</t>
  </si>
  <si>
    <t>Содержание общего имущества: Коммунальные ресурсы на   общедомовые нужды (ОДН)</t>
  </si>
  <si>
    <t>3</t>
  </si>
  <si>
    <t>Ремонт крыш,заделка межпанельных швов</t>
  </si>
  <si>
    <t>Замена входных дверей в парадных</t>
  </si>
  <si>
    <t xml:space="preserve">Обслуживание слаботочных систем контроля(ОССКУ) </t>
  </si>
  <si>
    <t>4.1</t>
  </si>
  <si>
    <t>Техническое обслуживание диспечерских систем (ОДС)</t>
  </si>
  <si>
    <t>4.2</t>
  </si>
  <si>
    <t>4.3</t>
  </si>
  <si>
    <t>Ремонт ОССКУ</t>
  </si>
  <si>
    <t>5</t>
  </si>
  <si>
    <t>5.1</t>
  </si>
  <si>
    <t>Обслуживание АППЗ по договору</t>
  </si>
  <si>
    <t>5.2</t>
  </si>
  <si>
    <t>Ремонт АППЗ</t>
  </si>
  <si>
    <t>6</t>
  </si>
  <si>
    <t xml:space="preserve">Содержание  лифтов </t>
  </si>
  <si>
    <t>6.1</t>
  </si>
  <si>
    <t>Техническое обслуживание лифтов (13шт)</t>
  </si>
  <si>
    <t>6.2</t>
  </si>
  <si>
    <t>Техническое  освидетельствование  лифтов (13шт.)</t>
  </si>
  <si>
    <t>6.3</t>
  </si>
  <si>
    <t>Страхование лифтов (13шт.)</t>
  </si>
  <si>
    <t>6.4</t>
  </si>
  <si>
    <t>Ремонт  лифтового оборудования</t>
  </si>
  <si>
    <t>7</t>
  </si>
  <si>
    <t>Охранно-диспетчерская служба</t>
  </si>
  <si>
    <t>7.1</t>
  </si>
  <si>
    <t>Охрана</t>
  </si>
  <si>
    <t>7.2</t>
  </si>
  <si>
    <t>Заработная плата диспетчеров</t>
  </si>
  <si>
    <t>7.3</t>
  </si>
  <si>
    <t>7.4</t>
  </si>
  <si>
    <t>Обслуживание тех. средств охраны (тревожная кнопка)</t>
  </si>
  <si>
    <t>7.5</t>
  </si>
  <si>
    <t>Группа быстрого реагирования</t>
  </si>
  <si>
    <t>7.6</t>
  </si>
  <si>
    <t>8</t>
  </si>
  <si>
    <t>Административно-хозяйственные расходы</t>
  </si>
  <si>
    <t>8.1</t>
  </si>
  <si>
    <t>Вознаграждение председателя</t>
  </si>
  <si>
    <t>8.2</t>
  </si>
  <si>
    <t>Вознаграждение членов правления и  ревизионной комиссия</t>
  </si>
  <si>
    <t>8.3</t>
  </si>
  <si>
    <t>Заработная плата делопроизводителя</t>
  </si>
  <si>
    <t>8.4</t>
  </si>
  <si>
    <t>8.5</t>
  </si>
  <si>
    <t>Спецодежда для рабочих ТСЖ</t>
  </si>
  <si>
    <t>8.6</t>
  </si>
  <si>
    <t>Почтовые расходы,расходы на канцелярские товары, заправка картриджа, ремонт и закупка оргтехники, програмное обеспечение</t>
  </si>
  <si>
    <t>8.7</t>
  </si>
  <si>
    <t>Абоненское обслуживание компьютерной техники</t>
  </si>
  <si>
    <t>8.8</t>
  </si>
  <si>
    <t>Транспортные расходы</t>
  </si>
  <si>
    <t>8.9</t>
  </si>
  <si>
    <t>Городской телефон</t>
  </si>
  <si>
    <t>8.10</t>
  </si>
  <si>
    <t>Мобильная связь</t>
  </si>
  <si>
    <t>8.11</t>
  </si>
  <si>
    <t>Расходы на обучение</t>
  </si>
  <si>
    <t>8.12</t>
  </si>
  <si>
    <t xml:space="preserve">Наполнение сайтов </t>
  </si>
  <si>
    <t>8.13</t>
  </si>
  <si>
    <t>Програмное обеспечение бухучета</t>
  </si>
  <si>
    <t>8.14</t>
  </si>
  <si>
    <t>9</t>
  </si>
  <si>
    <t>Ведение расчетного счета</t>
  </si>
  <si>
    <t>10</t>
  </si>
  <si>
    <t xml:space="preserve">Содержание и благоустройство придомовой территории </t>
  </si>
  <si>
    <t>10.1</t>
  </si>
  <si>
    <t>Заработная плата дворников,  замещение (отпуск)</t>
  </si>
  <si>
    <t>10.2</t>
  </si>
  <si>
    <t>10.3</t>
  </si>
  <si>
    <t>Механизированная уборка снега ( заказ снегоуборочной машины , дополнительная ручная уборка  при обильном снегопаде)</t>
  </si>
  <si>
    <t>10.4</t>
  </si>
  <si>
    <t>Покупка инвентаря для дворников, расходных материалов, бензина для триммера и снегоуборочной машины, соли, гранитной крошки и другое.</t>
  </si>
  <si>
    <t>11</t>
  </si>
  <si>
    <t>Целевой фонд на благоустройство</t>
  </si>
  <si>
    <t>11.1</t>
  </si>
  <si>
    <t xml:space="preserve">Приложение №7 (п.5-п.7)                                          </t>
  </si>
  <si>
    <t>Ремонт детской площадки,скамеек,урн,контейнерных площадок,заборов,газонов,замена песка в песочницах</t>
  </si>
  <si>
    <t>Ямочный ремонт асфальтового покрытия</t>
  </si>
  <si>
    <t>Разметка стояночных мест</t>
  </si>
  <si>
    <t xml:space="preserve">Телетрансляция </t>
  </si>
  <si>
    <t>13</t>
  </si>
  <si>
    <t xml:space="preserve">Эксплуатация приборов учета </t>
  </si>
  <si>
    <t>13.1</t>
  </si>
  <si>
    <t>Эксплуатация приборов учета электроэнергии</t>
  </si>
  <si>
    <t>13.2</t>
  </si>
  <si>
    <t>Эксплуатация приборов учета тепловой энергии для жилых помещений</t>
  </si>
  <si>
    <t>13.3</t>
  </si>
  <si>
    <t>Эксплуатация приборов учета тепловой энергии для нежилого фонда</t>
  </si>
  <si>
    <t>13.4</t>
  </si>
  <si>
    <t>Эксплуатация приборов учета холодной воды</t>
  </si>
  <si>
    <t>14</t>
  </si>
  <si>
    <t>14.1</t>
  </si>
  <si>
    <t xml:space="preserve">Оплата потери тепла  через полотенцесуши-тели в межотопительный период (по факту)                       </t>
  </si>
  <si>
    <t>16.1</t>
  </si>
  <si>
    <t>Юридические услуги</t>
  </si>
  <si>
    <t>16.2</t>
  </si>
  <si>
    <t>Бухгалтерское обслуживание ТСЖ</t>
  </si>
  <si>
    <t>16.3</t>
  </si>
  <si>
    <t>Расходы на проведение собраний</t>
  </si>
  <si>
    <t>16.4</t>
  </si>
  <si>
    <t>16.5</t>
  </si>
  <si>
    <t>Налог УСН</t>
  </si>
  <si>
    <t>16.6</t>
  </si>
  <si>
    <t>16.7</t>
  </si>
  <si>
    <t>16.8</t>
  </si>
  <si>
    <t>18</t>
  </si>
  <si>
    <t>ВСЕГО</t>
  </si>
  <si>
    <t>по городским тарифам</t>
  </si>
  <si>
    <t>14.2</t>
  </si>
  <si>
    <t>Бухгалтер ТСЖ                                       Денищенко Н.А.</t>
  </si>
  <si>
    <r>
      <t>Обслуживание и ремонт систем противопожарной защиты (АППЗ)</t>
    </r>
    <r>
      <rPr>
        <sz val="12"/>
        <rFont val="Times New Roman"/>
        <family val="1"/>
        <charset val="204"/>
      </rPr>
      <t xml:space="preserve"> </t>
    </r>
  </si>
  <si>
    <t>Ремонт в парадных  1-х этажей с укладкой керамичесой плитки</t>
  </si>
  <si>
    <t xml:space="preserve">Доходы от предоставления услуг </t>
  </si>
  <si>
    <t>п.1</t>
  </si>
  <si>
    <t xml:space="preserve">п.2 </t>
  </si>
  <si>
    <t xml:space="preserve">п.3 </t>
  </si>
  <si>
    <t xml:space="preserve">п.4 </t>
  </si>
  <si>
    <t>Проведение праздников ( детский новогодний праздник)</t>
  </si>
  <si>
    <t xml:space="preserve">п.5 </t>
  </si>
  <si>
    <t xml:space="preserve">п.6 </t>
  </si>
  <si>
    <t xml:space="preserve">п.7 </t>
  </si>
  <si>
    <t>Текущий ремонт общего имущества                                                                (Приложение № 7, пункты 1-4)</t>
  </si>
  <si>
    <t>Резервный фонд                                                                 (Положение о рез. фонде от 2017 г)</t>
  </si>
  <si>
    <t>Расходы на работу с должниками (  госпошлина), заказ документов в гос. структурах</t>
  </si>
  <si>
    <t>16</t>
  </si>
  <si>
    <t>17</t>
  </si>
  <si>
    <t>Содержание и ремонт переговорно-замковых систем,видеонаблюдения, автоматики, шлагбаума(СКД)</t>
  </si>
  <si>
    <t xml:space="preserve">Косметический ремонт в парадных на этажах </t>
  </si>
  <si>
    <t>Непредвиденные расходы (покупка кресла)</t>
  </si>
  <si>
    <t>Непредвиденные расходы( цветочные растения, кашпо, подставки, удобрения/цветов, банер, инфомационно-справочная система  "Ермак")</t>
  </si>
  <si>
    <t xml:space="preserve">                                                                                              Протокол № б/н  от    "       "                                     2020г.</t>
  </si>
  <si>
    <t>Непредвиденные расходы (дезинфецирующие средства,вскрытие замка в колясочной по Т.49,вывоз бетонных блоков и песка с мусорной площадки по Б.43,покраска переходных балконов по Т.49, ремонт пандуса Т.49)</t>
  </si>
  <si>
    <t>Накопленные денежные  средства за  2019 год (ремонт в парадных 1 этажейс укладкой керамической плитки) п.4.1 Плана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</si>
</sst>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1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2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EBF1DE"/>
        <bgColor rgb="FFEEECE1"/>
      </patternFill>
    </fill>
    <fill>
      <patternFill patternType="solid">
        <fgColor rgb="FFFFFF00"/>
        <bgColor rgb="FFEBF1DE"/>
      </patternFill>
    </fill>
    <fill>
      <patternFill patternType="solid">
        <fgColor rgb="FFFFFF00"/>
        <bgColor rgb="FFEEECE1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4" fillId="0" borderId="0" xfId="0" applyNumberFormat="1" applyFont="1" applyAlignment="1"/>
    <xf numFmtId="0" fontId="5" fillId="0" borderId="0" xfId="0" applyFon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1" fontId="1" fillId="0" borderId="0" xfId="0" applyNumberFormat="1" applyFont="1"/>
    <xf numFmtId="1" fontId="0" fillId="0" borderId="0" xfId="0" applyNumberFormat="1"/>
    <xf numFmtId="0" fontId="1" fillId="0" borderId="0" xfId="0" applyFont="1" applyBorder="1"/>
    <xf numFmtId="0" fontId="3" fillId="2" borderId="0" xfId="0" applyFont="1" applyFill="1" applyAlignment="1">
      <alignment horizontal="center" vertical="center"/>
    </xf>
    <xf numFmtId="0" fontId="6" fillId="0" borderId="0" xfId="0" applyFont="1"/>
    <xf numFmtId="0" fontId="1" fillId="0" borderId="0" xfId="0" applyFont="1" applyFill="1"/>
    <xf numFmtId="0" fontId="5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1" fontId="7" fillId="2" borderId="3" xfId="0" applyNumberFormat="1" applyFont="1" applyFill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left" wrapText="1"/>
    </xf>
    <xf numFmtId="4" fontId="8" fillId="4" borderId="10" xfId="0" applyNumberFormat="1" applyFont="1" applyFill="1" applyBorder="1" applyAlignment="1">
      <alignment horizontal="right"/>
    </xf>
    <xf numFmtId="49" fontId="7" fillId="2" borderId="23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vertical="top" wrapText="1"/>
    </xf>
    <xf numFmtId="4" fontId="10" fillId="0" borderId="12" xfId="0" applyNumberFormat="1" applyFont="1" applyBorder="1"/>
    <xf numFmtId="4" fontId="10" fillId="0" borderId="19" xfId="0" applyNumberFormat="1" applyFont="1" applyBorder="1"/>
    <xf numFmtId="49" fontId="7" fillId="2" borderId="16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top" wrapText="1"/>
    </xf>
    <xf numFmtId="4" fontId="10" fillId="0" borderId="11" xfId="0" applyNumberFormat="1" applyFont="1" applyBorder="1"/>
    <xf numFmtId="4" fontId="10" fillId="0" borderId="17" xfId="0" applyNumberFormat="1" applyFont="1" applyBorder="1"/>
    <xf numFmtId="49" fontId="7" fillId="2" borderId="21" xfId="0" applyNumberFormat="1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top" wrapText="1"/>
    </xf>
    <xf numFmtId="4" fontId="10" fillId="0" borderId="15" xfId="0" applyNumberFormat="1" applyFont="1" applyBorder="1"/>
    <xf numFmtId="4" fontId="10" fillId="0" borderId="20" xfId="0" applyNumberFormat="1" applyFont="1" applyBorder="1"/>
    <xf numFmtId="49" fontId="8" fillId="3" borderId="8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top" wrapText="1"/>
    </xf>
    <xf numFmtId="49" fontId="8" fillId="5" borderId="8" xfId="0" applyNumberFormat="1" applyFont="1" applyFill="1" applyBorder="1" applyAlignment="1">
      <alignment horizontal="center" vertical="center"/>
    </xf>
    <xf numFmtId="4" fontId="8" fillId="5" borderId="9" xfId="0" applyNumberFormat="1" applyFont="1" applyFill="1" applyBorder="1" applyAlignment="1">
      <alignment horizontal="right" vertical="center" wrapText="1"/>
    </xf>
    <xf numFmtId="49" fontId="8" fillId="0" borderId="23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right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49" fontId="8" fillId="0" borderId="16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right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49" fontId="8" fillId="0" borderId="21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right" vertical="center" wrapText="1"/>
    </xf>
    <xf numFmtId="4" fontId="11" fillId="0" borderId="20" xfId="0" applyNumberFormat="1" applyFont="1" applyBorder="1" applyAlignment="1">
      <alignment horizontal="right" vertical="center" wrapText="1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vertical="top" wrapText="1"/>
    </xf>
    <xf numFmtId="49" fontId="8" fillId="2" borderId="23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top" wrapText="1"/>
    </xf>
    <xf numFmtId="49" fontId="8" fillId="2" borderId="16" xfId="0" applyNumberFormat="1" applyFont="1" applyFill="1" applyBorder="1" applyAlignment="1">
      <alignment horizontal="center" vertical="center"/>
    </xf>
    <xf numFmtId="49" fontId="8" fillId="2" borderId="21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vertical="center" wrapText="1"/>
    </xf>
    <xf numFmtId="4" fontId="8" fillId="5" borderId="9" xfId="0" applyNumberFormat="1" applyFont="1" applyFill="1" applyBorder="1" applyAlignment="1">
      <alignment vertical="center" wrapText="1"/>
    </xf>
    <xf numFmtId="0" fontId="11" fillId="0" borderId="15" xfId="0" applyFont="1" applyBorder="1" applyAlignment="1">
      <alignment vertical="top" wrapText="1"/>
    </xf>
    <xf numFmtId="0" fontId="8" fillId="5" borderId="9" xfId="0" applyFont="1" applyFill="1" applyBorder="1" applyAlignment="1">
      <alignment vertical="center" wrapText="1"/>
    </xf>
    <xf numFmtId="0" fontId="9" fillId="0" borderId="11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49" fontId="7" fillId="5" borderId="8" xfId="0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vertical="center" wrapText="1"/>
    </xf>
    <xf numFmtId="4" fontId="7" fillId="5" borderId="9" xfId="0" applyNumberFormat="1" applyFont="1" applyFill="1" applyBorder="1" applyAlignment="1">
      <alignment vertical="center" wrapText="1"/>
    </xf>
    <xf numFmtId="4" fontId="7" fillId="5" borderId="22" xfId="0" applyNumberFormat="1" applyFont="1" applyFill="1" applyBorder="1" applyAlignment="1">
      <alignment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7" fillId="5" borderId="9" xfId="0" applyFont="1" applyFill="1" applyBorder="1" applyAlignment="1">
      <alignment vertical="top" wrapText="1"/>
    </xf>
    <xf numFmtId="4" fontId="7" fillId="5" borderId="9" xfId="0" applyNumberFormat="1" applyFont="1" applyFill="1" applyBorder="1" applyAlignment="1">
      <alignment vertical="top" wrapText="1"/>
    </xf>
    <xf numFmtId="4" fontId="7" fillId="5" borderId="22" xfId="0" applyNumberFormat="1" applyFont="1" applyFill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7" fillId="5" borderId="8" xfId="0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4" fontId="8" fillId="5" borderId="9" xfId="0" applyNumberFormat="1" applyFont="1" applyFill="1" applyBorder="1" applyAlignment="1">
      <alignment horizontal="right" wrapText="1"/>
    </xf>
    <xf numFmtId="4" fontId="8" fillId="5" borderId="22" xfId="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 vertical="center" wrapText="1"/>
    </xf>
    <xf numFmtId="49" fontId="8" fillId="2" borderId="13" xfId="0" applyNumberFormat="1" applyFont="1" applyFill="1" applyBorder="1" applyAlignment="1">
      <alignment horizontal="center" vertical="center"/>
    </xf>
    <xf numFmtId="4" fontId="10" fillId="0" borderId="14" xfId="0" applyNumberFormat="1" applyFont="1" applyBorder="1"/>
    <xf numFmtId="4" fontId="10" fillId="0" borderId="18" xfId="0" applyNumberFormat="1" applyFont="1" applyBorder="1"/>
    <xf numFmtId="49" fontId="7" fillId="5" borderId="24" xfId="0" applyNumberFormat="1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vertical="center" wrapText="1"/>
    </xf>
    <xf numFmtId="4" fontId="7" fillId="5" borderId="25" xfId="0" applyNumberFormat="1" applyFont="1" applyFill="1" applyBorder="1" applyAlignment="1">
      <alignment vertical="center" wrapText="1"/>
    </xf>
    <xf numFmtId="49" fontId="7" fillId="3" borderId="24" xfId="0" applyNumberFormat="1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vertical="top" wrapText="1"/>
    </xf>
    <xf numFmtId="0" fontId="13" fillId="0" borderId="0" xfId="0" applyFont="1"/>
    <xf numFmtId="0" fontId="10" fillId="0" borderId="0" xfId="0" applyFont="1"/>
    <xf numFmtId="4" fontId="10" fillId="0" borderId="0" xfId="0" applyNumberFormat="1" applyFont="1"/>
    <xf numFmtId="4" fontId="10" fillId="0" borderId="11" xfId="0" applyNumberFormat="1" applyFont="1" applyBorder="1" applyAlignment="1">
      <alignment vertical="center"/>
    </xf>
    <xf numFmtId="4" fontId="10" fillId="0" borderId="17" xfId="0" applyNumberFormat="1" applyFont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4" fontId="12" fillId="0" borderId="12" xfId="0" applyNumberFormat="1" applyFont="1" applyBorder="1" applyAlignment="1">
      <alignment horizontal="right" vertical="center"/>
    </xf>
    <xf numFmtId="0" fontId="8" fillId="5" borderId="8" xfId="0" applyFont="1" applyFill="1" applyBorder="1" applyAlignment="1">
      <alignment vertical="center" wrapText="1"/>
    </xf>
    <xf numFmtId="4" fontId="8" fillId="5" borderId="9" xfId="0" applyNumberFormat="1" applyFont="1" applyFill="1" applyBorder="1" applyAlignment="1">
      <alignment vertical="top" wrapText="1"/>
    </xf>
    <xf numFmtId="4" fontId="8" fillId="5" borderId="22" xfId="0" applyNumberFormat="1" applyFont="1" applyFill="1" applyBorder="1" applyAlignment="1">
      <alignment vertical="top" wrapText="1"/>
    </xf>
    <xf numFmtId="0" fontId="11" fillId="0" borderId="14" xfId="0" applyFont="1" applyBorder="1" applyAlignment="1">
      <alignment horizontal="left" vertical="center" wrapText="1"/>
    </xf>
    <xf numFmtId="0" fontId="7" fillId="5" borderId="5" xfId="0" applyFont="1" applyFill="1" applyBorder="1" applyAlignment="1">
      <alignment horizontal="center" vertical="center"/>
    </xf>
    <xf numFmtId="4" fontId="1" fillId="0" borderId="0" xfId="0" applyNumberFormat="1" applyFont="1" applyFill="1"/>
    <xf numFmtId="4" fontId="8" fillId="3" borderId="25" xfId="0" applyNumberFormat="1" applyFont="1" applyFill="1" applyBorder="1" applyAlignment="1">
      <alignment horizontal="right" vertical="center" wrapText="1"/>
    </xf>
    <xf numFmtId="4" fontId="8" fillId="3" borderId="26" xfId="0" applyNumberFormat="1" applyFont="1" applyFill="1" applyBorder="1" applyAlignment="1">
      <alignment horizontal="right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4" fontId="11" fillId="3" borderId="9" xfId="0" applyNumberFormat="1" applyFont="1" applyFill="1" applyBorder="1" applyAlignment="1">
      <alignment horizontal="center" vertical="center" wrapText="1"/>
    </xf>
    <xf numFmtId="4" fontId="11" fillId="3" borderId="22" xfId="0" applyNumberFormat="1" applyFont="1" applyFill="1" applyBorder="1" applyAlignment="1">
      <alignment horizontal="center" vertical="center" wrapText="1"/>
    </xf>
    <xf numFmtId="4" fontId="8" fillId="4" borderId="22" xfId="0" applyNumberFormat="1" applyFont="1" applyFill="1" applyBorder="1" applyAlignment="1">
      <alignment horizontal="right"/>
    </xf>
    <xf numFmtId="4" fontId="8" fillId="5" borderId="22" xfId="0" applyNumberFormat="1" applyFont="1" applyFill="1" applyBorder="1" applyAlignment="1">
      <alignment horizontal="right" vertical="center" wrapText="1"/>
    </xf>
    <xf numFmtId="4" fontId="8" fillId="5" borderId="22" xfId="0" applyNumberFormat="1" applyFont="1" applyFill="1" applyBorder="1" applyAlignment="1">
      <alignment vertical="center" wrapText="1"/>
    </xf>
    <xf numFmtId="4" fontId="7" fillId="5" borderId="26" xfId="0" applyNumberFormat="1" applyFont="1" applyFill="1" applyBorder="1" applyAlignment="1">
      <alignment vertical="center" wrapText="1"/>
    </xf>
    <xf numFmtId="2" fontId="1" fillId="0" borderId="0" xfId="0" applyNumberFormat="1" applyFont="1"/>
    <xf numFmtId="2" fontId="1" fillId="0" borderId="0" xfId="0" applyNumberFormat="1" applyFont="1" applyFill="1"/>
    <xf numFmtId="4" fontId="10" fillId="0" borderId="11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49" fontId="7" fillId="5" borderId="28" xfId="0" applyNumberFormat="1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vertical="top" wrapText="1"/>
    </xf>
    <xf numFmtId="4" fontId="8" fillId="5" borderId="29" xfId="0" applyNumberFormat="1" applyFont="1" applyFill="1" applyBorder="1" applyAlignment="1">
      <alignment vertical="top" wrapText="1"/>
    </xf>
    <xf numFmtId="4" fontId="8" fillId="5" borderId="30" xfId="0" applyNumberFormat="1" applyFont="1" applyFill="1" applyBorder="1" applyAlignment="1">
      <alignment vertical="top" wrapText="1"/>
    </xf>
    <xf numFmtId="4" fontId="12" fillId="0" borderId="14" xfId="0" applyNumberFormat="1" applyFont="1" applyFill="1" applyBorder="1" applyAlignment="1">
      <alignment vertical="center"/>
    </xf>
    <xf numFmtId="4" fontId="11" fillId="0" borderId="15" xfId="0" applyNumberFormat="1" applyFont="1" applyFill="1" applyBorder="1" applyAlignment="1">
      <alignment horizontal="right" vertical="center" wrapText="1"/>
    </xf>
    <xf numFmtId="14" fontId="10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" fontId="8" fillId="0" borderId="3" xfId="0" applyNumberFormat="1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4" fontId="7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EECE1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8"/>
  <sheetViews>
    <sheetView tabSelected="1" zoomScale="112" zoomScaleNormal="112" workbookViewId="0">
      <selection activeCell="D18" sqref="D18"/>
    </sheetView>
  </sheetViews>
  <sheetFormatPr defaultColWidth="22.140625" defaultRowHeight="18.75" x14ac:dyDescent="0.3"/>
  <cols>
    <col min="1" max="1" width="5.5703125" style="11" customWidth="1"/>
    <col min="2" max="2" width="59.28515625" style="1" customWidth="1"/>
    <col min="3" max="3" width="20" style="2" customWidth="1"/>
    <col min="4" max="4" width="21" style="2" customWidth="1"/>
    <col min="5" max="5" width="22.140625" style="2"/>
    <col min="6" max="6" width="22.140625" style="12"/>
    <col min="7" max="1023" width="22.140625" style="1"/>
    <col min="1024" max="1024" width="11.5703125" customWidth="1"/>
  </cols>
  <sheetData>
    <row r="1" spans="1:1024" s="4" customFormat="1" ht="21.75" customHeight="1" x14ac:dyDescent="0.3">
      <c r="A1" s="10"/>
      <c r="B1" s="130" t="s">
        <v>0</v>
      </c>
      <c r="C1" s="130"/>
      <c r="D1" s="130"/>
      <c r="E1" s="130"/>
      <c r="F1" s="13"/>
      <c r="AMJ1"/>
    </row>
    <row r="2" spans="1:1024" s="4" customFormat="1" ht="19.5" customHeight="1" x14ac:dyDescent="0.3">
      <c r="A2" s="10"/>
      <c r="B2" s="131" t="s">
        <v>161</v>
      </c>
      <c r="C2" s="131"/>
      <c r="D2" s="131"/>
      <c r="E2" s="131"/>
      <c r="F2" s="13"/>
      <c r="AMJ2"/>
    </row>
    <row r="3" spans="1:1024" s="4" customFormat="1" ht="17.25" customHeight="1" x14ac:dyDescent="0.3">
      <c r="A3" s="10"/>
      <c r="B3" s="5"/>
      <c r="C3" s="6"/>
      <c r="D3" s="3"/>
      <c r="E3" s="3"/>
      <c r="F3" s="13"/>
      <c r="AMJ3"/>
    </row>
    <row r="4" spans="1:1024" s="4" customFormat="1" ht="27" customHeight="1" x14ac:dyDescent="0.3">
      <c r="A4" s="132" t="s">
        <v>1</v>
      </c>
      <c r="B4" s="132"/>
      <c r="C4" s="132"/>
      <c r="D4" s="132"/>
      <c r="E4" s="132"/>
      <c r="F4" s="14"/>
      <c r="AMJ4"/>
    </row>
    <row r="5" spans="1:1024" ht="19.5" thickBot="1" x14ac:dyDescent="0.35"/>
    <row r="6" spans="1:1024" ht="17.45" customHeight="1" thickBot="1" x14ac:dyDescent="0.35">
      <c r="A6" s="135" t="s">
        <v>2</v>
      </c>
      <c r="B6" s="136" t="s">
        <v>3</v>
      </c>
      <c r="C6" s="138" t="s">
        <v>4</v>
      </c>
      <c r="D6" s="134" t="s">
        <v>5</v>
      </c>
      <c r="E6" s="134" t="s">
        <v>6</v>
      </c>
    </row>
    <row r="7" spans="1:1024" ht="19.5" thickBot="1" x14ac:dyDescent="0.35">
      <c r="A7" s="135"/>
      <c r="B7" s="137"/>
      <c r="C7" s="138"/>
      <c r="D7" s="134"/>
      <c r="E7" s="134"/>
    </row>
    <row r="8" spans="1:1024" s="7" customFormat="1" ht="19.5" thickBot="1" x14ac:dyDescent="0.35">
      <c r="A8" s="16">
        <v>1</v>
      </c>
      <c r="B8" s="17">
        <v>2</v>
      </c>
      <c r="C8" s="18">
        <v>3</v>
      </c>
      <c r="D8" s="19">
        <v>4</v>
      </c>
      <c r="E8" s="20">
        <v>5</v>
      </c>
      <c r="F8" s="15"/>
      <c r="AMJ8" s="8"/>
    </row>
    <row r="9" spans="1:1024" ht="19.5" thickBot="1" x14ac:dyDescent="0.35">
      <c r="A9" s="21"/>
      <c r="B9" s="17"/>
      <c r="C9" s="22"/>
      <c r="D9" s="23"/>
      <c r="E9" s="24"/>
    </row>
    <row r="10" spans="1:1024" ht="19.5" thickBot="1" x14ac:dyDescent="0.35">
      <c r="A10" s="25">
        <v>1</v>
      </c>
      <c r="B10" s="26" t="s">
        <v>7</v>
      </c>
      <c r="C10" s="27">
        <f>SUM(C11:C19)</f>
        <v>5727314.7399999993</v>
      </c>
      <c r="D10" s="27">
        <f t="shared" ref="D10:E10" si="0">SUM(D11:D19)</f>
        <v>5062633.330000001</v>
      </c>
      <c r="E10" s="115">
        <f t="shared" si="0"/>
        <v>664681.4099999998</v>
      </c>
    </row>
    <row r="11" spans="1:1024" ht="31.5" x14ac:dyDescent="0.3">
      <c r="A11" s="28" t="s">
        <v>8</v>
      </c>
      <c r="B11" s="29" t="s">
        <v>9</v>
      </c>
      <c r="C11" s="30">
        <v>2554000</v>
      </c>
      <c r="D11" s="30">
        <v>2292431.4500000002</v>
      </c>
      <c r="E11" s="31">
        <f t="shared" ref="E11:E19" si="1">C11-D11</f>
        <v>261568.54999999981</v>
      </c>
    </row>
    <row r="12" spans="1:1024" x14ac:dyDescent="0.3">
      <c r="A12" s="32" t="s">
        <v>10</v>
      </c>
      <c r="B12" s="33" t="s">
        <v>11</v>
      </c>
      <c r="C12" s="34">
        <v>771308</v>
      </c>
      <c r="D12" s="34">
        <v>692314.32</v>
      </c>
      <c r="E12" s="35">
        <f t="shared" si="1"/>
        <v>78993.680000000051</v>
      </c>
    </row>
    <row r="13" spans="1:1024" x14ac:dyDescent="0.3">
      <c r="A13" s="32" t="s">
        <v>12</v>
      </c>
      <c r="B13" s="33" t="s">
        <v>13</v>
      </c>
      <c r="C13" s="34">
        <v>41860.44</v>
      </c>
      <c r="D13" s="34">
        <v>36417.21</v>
      </c>
      <c r="E13" s="35">
        <f t="shared" si="1"/>
        <v>5443.2300000000032</v>
      </c>
    </row>
    <row r="14" spans="1:1024" x14ac:dyDescent="0.3">
      <c r="A14" s="32" t="s">
        <v>14</v>
      </c>
      <c r="B14" s="33" t="s">
        <v>15</v>
      </c>
      <c r="C14" s="96">
        <v>360000</v>
      </c>
      <c r="D14" s="96">
        <v>360000</v>
      </c>
      <c r="E14" s="97">
        <f t="shared" si="1"/>
        <v>0</v>
      </c>
    </row>
    <row r="15" spans="1:1024" x14ac:dyDescent="0.3">
      <c r="A15" s="32" t="s">
        <v>16</v>
      </c>
      <c r="B15" s="33" t="s">
        <v>17</v>
      </c>
      <c r="C15" s="34">
        <v>40000</v>
      </c>
      <c r="D15" s="34">
        <v>22500</v>
      </c>
      <c r="E15" s="35">
        <f t="shared" si="1"/>
        <v>17500</v>
      </c>
    </row>
    <row r="16" spans="1:1024" x14ac:dyDescent="0.3">
      <c r="A16" s="32" t="s">
        <v>18</v>
      </c>
      <c r="B16" s="33" t="s">
        <v>19</v>
      </c>
      <c r="C16" s="34">
        <v>180000</v>
      </c>
      <c r="D16" s="34">
        <v>158659.54</v>
      </c>
      <c r="E16" s="35">
        <f t="shared" si="1"/>
        <v>21340.459999999992</v>
      </c>
    </row>
    <row r="17" spans="1:7" ht="20.25" customHeight="1" x14ac:dyDescent="0.3">
      <c r="A17" s="32" t="s">
        <v>20</v>
      </c>
      <c r="B17" s="33" t="s">
        <v>21</v>
      </c>
      <c r="C17" s="96">
        <v>250000</v>
      </c>
      <c r="D17" s="121">
        <v>196050.87</v>
      </c>
      <c r="E17" s="97">
        <f t="shared" si="1"/>
        <v>53949.130000000005</v>
      </c>
      <c r="G17" s="9"/>
    </row>
    <row r="18" spans="1:7" x14ac:dyDescent="0.3">
      <c r="A18" s="32" t="s">
        <v>22</v>
      </c>
      <c r="B18" s="33" t="s">
        <v>23</v>
      </c>
      <c r="C18" s="34">
        <v>1100000</v>
      </c>
      <c r="D18" s="34">
        <v>917700</v>
      </c>
      <c r="E18" s="35">
        <f t="shared" si="1"/>
        <v>182300</v>
      </c>
    </row>
    <row r="19" spans="1:7" ht="79.5" thickBot="1" x14ac:dyDescent="0.35">
      <c r="A19" s="36" t="s">
        <v>24</v>
      </c>
      <c r="B19" s="37" t="s">
        <v>162</v>
      </c>
      <c r="C19" s="98">
        <v>430146.3</v>
      </c>
      <c r="D19" s="122">
        <v>386559.94</v>
      </c>
      <c r="E19" s="99">
        <f t="shared" si="1"/>
        <v>43586.359999999986</v>
      </c>
      <c r="F19" s="108"/>
      <c r="G19" s="2"/>
    </row>
    <row r="20" spans="1:7" ht="33.75" customHeight="1" thickBot="1" x14ac:dyDescent="0.35">
      <c r="A20" s="40" t="s">
        <v>26</v>
      </c>
      <c r="B20" s="41" t="s">
        <v>27</v>
      </c>
      <c r="C20" s="113" t="s">
        <v>138</v>
      </c>
      <c r="D20" s="113" t="s">
        <v>138</v>
      </c>
      <c r="E20" s="114" t="s">
        <v>138</v>
      </c>
    </row>
    <row r="21" spans="1:7" ht="32.25" thickBot="1" x14ac:dyDescent="0.35">
      <c r="A21" s="42" t="s">
        <v>28</v>
      </c>
      <c r="B21" s="111" t="s">
        <v>152</v>
      </c>
      <c r="C21" s="43">
        <f>SUM(C22:C25)</f>
        <v>2813964</v>
      </c>
      <c r="D21" s="43">
        <f t="shared" ref="D21:E21" si="2">SUM(D22:D25)</f>
        <v>2813964</v>
      </c>
      <c r="E21" s="116">
        <f t="shared" si="2"/>
        <v>0</v>
      </c>
    </row>
    <row r="22" spans="1:7" x14ac:dyDescent="0.3">
      <c r="A22" s="44" t="s">
        <v>144</v>
      </c>
      <c r="B22" s="112" t="s">
        <v>158</v>
      </c>
      <c r="C22" s="45">
        <v>150000</v>
      </c>
      <c r="D22" s="45">
        <v>19230.54</v>
      </c>
      <c r="E22" s="46">
        <f>C22-D22</f>
        <v>130769.45999999999</v>
      </c>
      <c r="G22" s="2"/>
    </row>
    <row r="23" spans="1:7" x14ac:dyDescent="0.3">
      <c r="A23" s="47" t="s">
        <v>145</v>
      </c>
      <c r="B23" s="100" t="s">
        <v>29</v>
      </c>
      <c r="C23" s="48">
        <v>500000</v>
      </c>
      <c r="D23" s="48">
        <v>350685</v>
      </c>
      <c r="E23" s="49">
        <f>C23-D23</f>
        <v>149315</v>
      </c>
      <c r="F23" s="120"/>
    </row>
    <row r="24" spans="1:7" x14ac:dyDescent="0.3">
      <c r="A24" s="47" t="s">
        <v>146</v>
      </c>
      <c r="B24" s="100" t="s">
        <v>30</v>
      </c>
      <c r="C24" s="48">
        <v>363964</v>
      </c>
      <c r="D24" s="48">
        <v>127534</v>
      </c>
      <c r="E24" s="49">
        <f>C24-D24</f>
        <v>236430</v>
      </c>
    </row>
    <row r="25" spans="1:7" ht="32.25" thickBot="1" x14ac:dyDescent="0.35">
      <c r="A25" s="50" t="s">
        <v>147</v>
      </c>
      <c r="B25" s="106" t="s">
        <v>142</v>
      </c>
      <c r="C25" s="51">
        <v>1800000</v>
      </c>
      <c r="D25" s="128">
        <f>2316514.46</f>
        <v>2316514.46</v>
      </c>
      <c r="E25" s="52">
        <f>C25-D25</f>
        <v>-516514.45999999996</v>
      </c>
    </row>
    <row r="26" spans="1:7" ht="32.25" thickBot="1" x14ac:dyDescent="0.35">
      <c r="A26" s="53">
        <v>4</v>
      </c>
      <c r="B26" s="54" t="s">
        <v>31</v>
      </c>
      <c r="C26" s="43">
        <f>SUM(C27:C29)</f>
        <v>509950.02</v>
      </c>
      <c r="D26" s="43">
        <f t="shared" ref="D26:E26" si="3">SUM(D27:D29)</f>
        <v>587790.08000000007</v>
      </c>
      <c r="E26" s="116">
        <f t="shared" si="3"/>
        <v>-77840.06</v>
      </c>
    </row>
    <row r="27" spans="1:7" ht="23.25" customHeight="1" x14ac:dyDescent="0.3">
      <c r="A27" s="55" t="s">
        <v>32</v>
      </c>
      <c r="B27" s="56" t="s">
        <v>33</v>
      </c>
      <c r="C27" s="30">
        <v>49080</v>
      </c>
      <c r="D27" s="30">
        <v>49080</v>
      </c>
      <c r="E27" s="31">
        <f>C27-D27</f>
        <v>0</v>
      </c>
    </row>
    <row r="28" spans="1:7" ht="33.75" customHeight="1" x14ac:dyDescent="0.3">
      <c r="A28" s="57" t="s">
        <v>34</v>
      </c>
      <c r="B28" s="71" t="s">
        <v>157</v>
      </c>
      <c r="C28" s="96">
        <v>379232.88</v>
      </c>
      <c r="D28" s="96">
        <v>159477.20000000001</v>
      </c>
      <c r="E28" s="97">
        <f>C28-D28</f>
        <v>219755.68</v>
      </c>
    </row>
    <row r="29" spans="1:7" ht="19.5" thickBot="1" x14ac:dyDescent="0.35">
      <c r="A29" s="58" t="s">
        <v>35</v>
      </c>
      <c r="B29" s="59" t="s">
        <v>36</v>
      </c>
      <c r="C29" s="38">
        <v>81637.14</v>
      </c>
      <c r="D29" s="38">
        <v>379232.88</v>
      </c>
      <c r="E29" s="39">
        <f>C29-D29</f>
        <v>-297595.74</v>
      </c>
    </row>
    <row r="30" spans="1:7" ht="31.5" customHeight="1" thickBot="1" x14ac:dyDescent="0.35">
      <c r="A30" s="42" t="s">
        <v>37</v>
      </c>
      <c r="B30" s="54" t="s">
        <v>141</v>
      </c>
      <c r="C30" s="60">
        <f>SUM(C31:C32)</f>
        <v>182987.41999999998</v>
      </c>
      <c r="D30" s="60">
        <f t="shared" ref="D30:E30" si="4">SUM(D31:D32)</f>
        <v>190861</v>
      </c>
      <c r="E30" s="117">
        <f t="shared" si="4"/>
        <v>-7873.5800000000017</v>
      </c>
    </row>
    <row r="31" spans="1:7" ht="21.6" customHeight="1" x14ac:dyDescent="0.3">
      <c r="A31" s="55" t="s">
        <v>38</v>
      </c>
      <c r="B31" s="56" t="s">
        <v>39</v>
      </c>
      <c r="C31" s="30">
        <v>74400</v>
      </c>
      <c r="D31" s="30">
        <v>74400</v>
      </c>
      <c r="E31" s="31">
        <f>C31-D31</f>
        <v>0</v>
      </c>
    </row>
    <row r="32" spans="1:7" ht="19.5" thickBot="1" x14ac:dyDescent="0.35">
      <c r="A32" s="58" t="s">
        <v>40</v>
      </c>
      <c r="B32" s="61" t="s">
        <v>41</v>
      </c>
      <c r="C32" s="38">
        <v>108587.42</v>
      </c>
      <c r="D32" s="38">
        <v>116461</v>
      </c>
      <c r="E32" s="39">
        <f>C32-D32</f>
        <v>-7873.5800000000017</v>
      </c>
    </row>
    <row r="33" spans="1:6" ht="19.5" thickBot="1" x14ac:dyDescent="0.35">
      <c r="A33" s="42" t="s">
        <v>42</v>
      </c>
      <c r="B33" s="62" t="s">
        <v>43</v>
      </c>
      <c r="C33" s="60">
        <f>SUM(C34:C37)</f>
        <v>1004024.72</v>
      </c>
      <c r="D33" s="60">
        <f t="shared" ref="D33:E33" si="5">SUM(D34:D37)</f>
        <v>797445.8</v>
      </c>
      <c r="E33" s="117">
        <f t="shared" si="5"/>
        <v>206578.91999999995</v>
      </c>
    </row>
    <row r="34" spans="1:6" x14ac:dyDescent="0.3">
      <c r="A34" s="55" t="s">
        <v>44</v>
      </c>
      <c r="B34" s="56" t="s">
        <v>45</v>
      </c>
      <c r="C34" s="30">
        <v>584808</v>
      </c>
      <c r="D34" s="30">
        <v>582340.4</v>
      </c>
      <c r="E34" s="31">
        <f>C34-D34</f>
        <v>2467.5999999999767</v>
      </c>
    </row>
    <row r="35" spans="1:6" ht="18.75" customHeight="1" x14ac:dyDescent="0.3">
      <c r="A35" s="32" t="s">
        <v>46</v>
      </c>
      <c r="B35" s="63" t="s">
        <v>47</v>
      </c>
      <c r="C35" s="34">
        <v>60000</v>
      </c>
      <c r="D35" s="34">
        <v>58925.4</v>
      </c>
      <c r="E35" s="35">
        <f>C35-D35</f>
        <v>1074.5999999999985</v>
      </c>
    </row>
    <row r="36" spans="1:6" x14ac:dyDescent="0.3">
      <c r="A36" s="32" t="s">
        <v>48</v>
      </c>
      <c r="B36" s="63" t="s">
        <v>49</v>
      </c>
      <c r="C36" s="34">
        <v>4500</v>
      </c>
      <c r="D36" s="34">
        <v>4500</v>
      </c>
      <c r="E36" s="35">
        <f>C36-D36</f>
        <v>0</v>
      </c>
    </row>
    <row r="37" spans="1:6" ht="19.5" thickBot="1" x14ac:dyDescent="0.35">
      <c r="A37" s="36" t="s">
        <v>50</v>
      </c>
      <c r="B37" s="64" t="s">
        <v>51</v>
      </c>
      <c r="C37" s="38">
        <v>354716.72</v>
      </c>
      <c r="D37" s="38">
        <v>151680</v>
      </c>
      <c r="E37" s="39">
        <f>C37-D37</f>
        <v>203036.71999999997</v>
      </c>
    </row>
    <row r="38" spans="1:6" ht="19.5" thickBot="1" x14ac:dyDescent="0.35">
      <c r="A38" s="65" t="s">
        <v>52</v>
      </c>
      <c r="B38" s="66" t="s">
        <v>53</v>
      </c>
      <c r="C38" s="67">
        <f>SUM(C39:C44)</f>
        <v>3237074.04</v>
      </c>
      <c r="D38" s="67">
        <f t="shared" ref="D38:E38" si="6">SUM(D39:D44)</f>
        <v>3181389.0300000003</v>
      </c>
      <c r="E38" s="68">
        <f t="shared" si="6"/>
        <v>55685.009999999973</v>
      </c>
    </row>
    <row r="39" spans="1:6" x14ac:dyDescent="0.3">
      <c r="A39" s="28" t="s">
        <v>54</v>
      </c>
      <c r="B39" s="29" t="s">
        <v>55</v>
      </c>
      <c r="C39" s="30">
        <v>1560000</v>
      </c>
      <c r="D39" s="30">
        <v>1530513</v>
      </c>
      <c r="E39" s="31">
        <f t="shared" ref="E39:E44" si="7">C39-D39</f>
        <v>29487</v>
      </c>
    </row>
    <row r="40" spans="1:6" x14ac:dyDescent="0.3">
      <c r="A40" s="32" t="s">
        <v>56</v>
      </c>
      <c r="B40" s="33" t="s">
        <v>57</v>
      </c>
      <c r="C40" s="34">
        <v>1206750</v>
      </c>
      <c r="D40" s="34">
        <v>1222596.04</v>
      </c>
      <c r="E40" s="35">
        <f t="shared" si="7"/>
        <v>-15846.040000000037</v>
      </c>
    </row>
    <row r="41" spans="1:6" x14ac:dyDescent="0.3">
      <c r="A41" s="32" t="s">
        <v>58</v>
      </c>
      <c r="B41" s="33" t="s">
        <v>11</v>
      </c>
      <c r="C41" s="34">
        <v>364438.5</v>
      </c>
      <c r="D41" s="34">
        <v>369223.99</v>
      </c>
      <c r="E41" s="35">
        <f t="shared" si="7"/>
        <v>-4785.4899999999907</v>
      </c>
    </row>
    <row r="42" spans="1:6" ht="19.5" customHeight="1" x14ac:dyDescent="0.3">
      <c r="A42" s="32" t="s">
        <v>59</v>
      </c>
      <c r="B42" s="33" t="s">
        <v>60</v>
      </c>
      <c r="C42" s="34">
        <v>11970</v>
      </c>
      <c r="D42" s="34">
        <v>11970</v>
      </c>
      <c r="E42" s="35">
        <f t="shared" si="7"/>
        <v>0</v>
      </c>
    </row>
    <row r="43" spans="1:6" x14ac:dyDescent="0.3">
      <c r="A43" s="32" t="s">
        <v>61</v>
      </c>
      <c r="B43" s="33" t="s">
        <v>62</v>
      </c>
      <c r="C43" s="34">
        <v>41652</v>
      </c>
      <c r="D43" s="34">
        <v>41652</v>
      </c>
      <c r="E43" s="35">
        <f t="shared" si="7"/>
        <v>0</v>
      </c>
    </row>
    <row r="44" spans="1:6" ht="19.5" thickBot="1" x14ac:dyDescent="0.35">
      <c r="A44" s="36" t="s">
        <v>63</v>
      </c>
      <c r="B44" s="37" t="s">
        <v>159</v>
      </c>
      <c r="C44" s="38">
        <v>52263.54</v>
      </c>
      <c r="D44" s="38">
        <v>5434</v>
      </c>
      <c r="E44" s="39">
        <f t="shared" si="7"/>
        <v>46829.54</v>
      </c>
      <c r="F44" s="108"/>
    </row>
    <row r="45" spans="1:6" ht="19.5" thickBot="1" x14ac:dyDescent="0.35">
      <c r="A45" s="69" t="s">
        <v>64</v>
      </c>
      <c r="B45" s="66" t="s">
        <v>65</v>
      </c>
      <c r="C45" s="67">
        <f>SUM(C46:C59)</f>
        <v>1646326.44</v>
      </c>
      <c r="D45" s="67">
        <f t="shared" ref="D45:E45" si="8">SUM(D46:D59)</f>
        <v>1643885.0499999996</v>
      </c>
      <c r="E45" s="68">
        <f t="shared" si="8"/>
        <v>2441.3900000000285</v>
      </c>
    </row>
    <row r="46" spans="1:6" x14ac:dyDescent="0.3">
      <c r="A46" s="28" t="s">
        <v>66</v>
      </c>
      <c r="B46" s="70" t="s">
        <v>67</v>
      </c>
      <c r="C46" s="30">
        <v>702000</v>
      </c>
      <c r="D46" s="30">
        <v>701931.84</v>
      </c>
      <c r="E46" s="31">
        <f t="shared" ref="E46:E60" si="9">C46-D46</f>
        <v>68.160000000032596</v>
      </c>
    </row>
    <row r="47" spans="1:6" ht="31.5" x14ac:dyDescent="0.3">
      <c r="A47" s="32" t="s">
        <v>68</v>
      </c>
      <c r="B47" s="63" t="s">
        <v>69</v>
      </c>
      <c r="C47" s="96">
        <v>91000</v>
      </c>
      <c r="D47" s="96">
        <v>91000</v>
      </c>
      <c r="E47" s="97">
        <f t="shared" si="9"/>
        <v>0</v>
      </c>
    </row>
    <row r="48" spans="1:6" x14ac:dyDescent="0.3">
      <c r="A48" s="32" t="s">
        <v>70</v>
      </c>
      <c r="B48" s="71" t="s">
        <v>71</v>
      </c>
      <c r="C48" s="34">
        <v>177000</v>
      </c>
      <c r="D48" s="34">
        <v>154674.53</v>
      </c>
      <c r="E48" s="35">
        <f t="shared" si="9"/>
        <v>22325.47</v>
      </c>
    </row>
    <row r="49" spans="1:5" x14ac:dyDescent="0.3">
      <c r="A49" s="32" t="s">
        <v>72</v>
      </c>
      <c r="B49" s="63" t="s">
        <v>11</v>
      </c>
      <c r="C49" s="34">
        <v>265458</v>
      </c>
      <c r="D49" s="34">
        <v>258695.13</v>
      </c>
      <c r="E49" s="35">
        <f t="shared" si="9"/>
        <v>6762.8699999999953</v>
      </c>
    </row>
    <row r="50" spans="1:5" x14ac:dyDescent="0.3">
      <c r="A50" s="32" t="s">
        <v>73</v>
      </c>
      <c r="B50" s="63" t="s">
        <v>74</v>
      </c>
      <c r="C50" s="34">
        <v>30000</v>
      </c>
      <c r="D50" s="34">
        <v>72948.240000000005</v>
      </c>
      <c r="E50" s="35">
        <f t="shared" si="9"/>
        <v>-42948.240000000005</v>
      </c>
    </row>
    <row r="51" spans="1:5" ht="47.25" x14ac:dyDescent="0.3">
      <c r="A51" s="32" t="s">
        <v>75</v>
      </c>
      <c r="B51" s="63" t="s">
        <v>76</v>
      </c>
      <c r="C51" s="96">
        <v>76000</v>
      </c>
      <c r="D51" s="96">
        <v>82173.39</v>
      </c>
      <c r="E51" s="97">
        <f t="shared" si="9"/>
        <v>-6173.3899999999994</v>
      </c>
    </row>
    <row r="52" spans="1:5" x14ac:dyDescent="0.3">
      <c r="A52" s="32" t="s">
        <v>77</v>
      </c>
      <c r="B52" s="63" t="s">
        <v>78</v>
      </c>
      <c r="C52" s="34">
        <v>36000</v>
      </c>
      <c r="D52" s="34">
        <v>36000</v>
      </c>
      <c r="E52" s="35">
        <f t="shared" si="9"/>
        <v>0</v>
      </c>
    </row>
    <row r="53" spans="1:5" x14ac:dyDescent="0.3">
      <c r="A53" s="32" t="s">
        <v>79</v>
      </c>
      <c r="B53" s="71" t="s">
        <v>80</v>
      </c>
      <c r="C53" s="34">
        <v>54000</v>
      </c>
      <c r="D53" s="34">
        <v>53927.47</v>
      </c>
      <c r="E53" s="35">
        <f t="shared" si="9"/>
        <v>72.529999999998836</v>
      </c>
    </row>
    <row r="54" spans="1:5" x14ac:dyDescent="0.3">
      <c r="A54" s="32" t="s">
        <v>81</v>
      </c>
      <c r="B54" s="63" t="s">
        <v>82</v>
      </c>
      <c r="C54" s="34">
        <v>36000</v>
      </c>
      <c r="D54" s="34">
        <v>36806.400000000001</v>
      </c>
      <c r="E54" s="35">
        <f t="shared" si="9"/>
        <v>-806.40000000000146</v>
      </c>
    </row>
    <row r="55" spans="1:5" x14ac:dyDescent="0.3">
      <c r="A55" s="32" t="s">
        <v>83</v>
      </c>
      <c r="B55" s="63" t="s">
        <v>84</v>
      </c>
      <c r="C55" s="34">
        <v>28000</v>
      </c>
      <c r="D55" s="34">
        <v>24535.9</v>
      </c>
      <c r="E55" s="35">
        <f t="shared" si="9"/>
        <v>3464.0999999999985</v>
      </c>
    </row>
    <row r="56" spans="1:5" x14ac:dyDescent="0.3">
      <c r="A56" s="32" t="s">
        <v>85</v>
      </c>
      <c r="B56" s="63" t="s">
        <v>86</v>
      </c>
      <c r="C56" s="34">
        <v>20000</v>
      </c>
      <c r="D56" s="34">
        <v>16400</v>
      </c>
      <c r="E56" s="35">
        <f t="shared" si="9"/>
        <v>3600</v>
      </c>
    </row>
    <row r="57" spans="1:5" x14ac:dyDescent="0.3">
      <c r="A57" s="32" t="s">
        <v>87</v>
      </c>
      <c r="B57" s="63" t="s">
        <v>88</v>
      </c>
      <c r="C57" s="34">
        <v>22000</v>
      </c>
      <c r="D57" s="34">
        <v>22680</v>
      </c>
      <c r="E57" s="35">
        <f t="shared" si="9"/>
        <v>-680</v>
      </c>
    </row>
    <row r="58" spans="1:5" x14ac:dyDescent="0.3">
      <c r="A58" s="32" t="s">
        <v>89</v>
      </c>
      <c r="B58" s="63" t="s">
        <v>90</v>
      </c>
      <c r="C58" s="34">
        <v>11319</v>
      </c>
      <c r="D58" s="34">
        <v>24630</v>
      </c>
      <c r="E58" s="35">
        <f t="shared" si="9"/>
        <v>-13311</v>
      </c>
    </row>
    <row r="59" spans="1:5" ht="48" thickBot="1" x14ac:dyDescent="0.35">
      <c r="A59" s="36" t="s">
        <v>91</v>
      </c>
      <c r="B59" s="37" t="s">
        <v>160</v>
      </c>
      <c r="C59" s="98">
        <v>97549.440000000002</v>
      </c>
      <c r="D59" s="98">
        <v>67482.149999999994</v>
      </c>
      <c r="E59" s="99">
        <f t="shared" si="9"/>
        <v>30067.290000000008</v>
      </c>
    </row>
    <row r="60" spans="1:5" ht="19.5" thickBot="1" x14ac:dyDescent="0.35">
      <c r="A60" s="65" t="s">
        <v>92</v>
      </c>
      <c r="B60" s="72" t="s">
        <v>93</v>
      </c>
      <c r="C60" s="67">
        <v>66751.92</v>
      </c>
      <c r="D60" s="67">
        <v>54455.360000000001</v>
      </c>
      <c r="E60" s="68">
        <f t="shared" si="9"/>
        <v>12296.559999999998</v>
      </c>
    </row>
    <row r="61" spans="1:5" ht="32.25" thickBot="1" x14ac:dyDescent="0.35">
      <c r="A61" s="65" t="s">
        <v>94</v>
      </c>
      <c r="B61" s="72" t="s">
        <v>95</v>
      </c>
      <c r="C61" s="67">
        <f>SUM(C62:C65)</f>
        <v>1068030.72</v>
      </c>
      <c r="D61" s="67">
        <f t="shared" ref="D61:E61" si="10">SUM(D62:D65)</f>
        <v>971453.82000000007</v>
      </c>
      <c r="E61" s="68">
        <f t="shared" si="10"/>
        <v>96576.900000000052</v>
      </c>
    </row>
    <row r="62" spans="1:5" ht="21" customHeight="1" x14ac:dyDescent="0.3">
      <c r="A62" s="28" t="s">
        <v>96</v>
      </c>
      <c r="B62" s="70" t="s">
        <v>97</v>
      </c>
      <c r="C62" s="30">
        <v>686000</v>
      </c>
      <c r="D62" s="30">
        <v>703155.33</v>
      </c>
      <c r="E62" s="31">
        <f>C62-D62</f>
        <v>-17155.329999999958</v>
      </c>
    </row>
    <row r="63" spans="1:5" x14ac:dyDescent="0.3">
      <c r="A63" s="32" t="s">
        <v>98</v>
      </c>
      <c r="B63" s="63" t="s">
        <v>11</v>
      </c>
      <c r="C63" s="34">
        <v>207172</v>
      </c>
      <c r="D63" s="34">
        <v>212352.93</v>
      </c>
      <c r="E63" s="35">
        <f>C63-D63</f>
        <v>-5180.929999999993</v>
      </c>
    </row>
    <row r="64" spans="1:5" ht="51.75" customHeight="1" x14ac:dyDescent="0.3">
      <c r="A64" s="32" t="s">
        <v>99</v>
      </c>
      <c r="B64" s="71" t="s">
        <v>100</v>
      </c>
      <c r="C64" s="96">
        <v>90000</v>
      </c>
      <c r="D64" s="96">
        <v>0</v>
      </c>
      <c r="E64" s="97">
        <f>C64-D64</f>
        <v>90000</v>
      </c>
    </row>
    <row r="65" spans="1:7" ht="49.5" customHeight="1" thickBot="1" x14ac:dyDescent="0.35">
      <c r="A65" s="36" t="s">
        <v>101</v>
      </c>
      <c r="B65" s="61" t="s">
        <v>102</v>
      </c>
      <c r="C65" s="98">
        <v>84858.72</v>
      </c>
      <c r="D65" s="98">
        <f>18986.76+36958.8</f>
        <v>55945.56</v>
      </c>
      <c r="E65" s="99">
        <f>C65-D65</f>
        <v>28913.160000000003</v>
      </c>
    </row>
    <row r="66" spans="1:7" ht="19.5" thickBot="1" x14ac:dyDescent="0.35">
      <c r="A66" s="65" t="s">
        <v>103</v>
      </c>
      <c r="B66" s="72" t="s">
        <v>104</v>
      </c>
      <c r="C66" s="73">
        <f>SUM(C67:C70)</f>
        <v>625243</v>
      </c>
      <c r="D66" s="73">
        <f t="shared" ref="D66:E66" si="11">SUM(D67:D70)</f>
        <v>791106.75</v>
      </c>
      <c r="E66" s="74">
        <f t="shared" si="11"/>
        <v>-165863.75</v>
      </c>
    </row>
    <row r="67" spans="1:7" ht="17.25" customHeight="1" x14ac:dyDescent="0.3">
      <c r="A67" s="28" t="s">
        <v>105</v>
      </c>
      <c r="B67" s="75" t="s">
        <v>106</v>
      </c>
      <c r="C67" s="30"/>
      <c r="D67" s="30"/>
      <c r="E67" s="31"/>
    </row>
    <row r="68" spans="1:7" ht="33" customHeight="1" x14ac:dyDescent="0.3">
      <c r="A68" s="32" t="s">
        <v>149</v>
      </c>
      <c r="B68" s="101" t="s">
        <v>107</v>
      </c>
      <c r="C68" s="96">
        <v>70000</v>
      </c>
      <c r="D68" s="96">
        <v>46356.75</v>
      </c>
      <c r="E68" s="97">
        <f>C68-D68</f>
        <v>23643.25</v>
      </c>
    </row>
    <row r="69" spans="1:7" x14ac:dyDescent="0.3">
      <c r="A69" s="32" t="s">
        <v>150</v>
      </c>
      <c r="B69" s="71" t="s">
        <v>108</v>
      </c>
      <c r="C69" s="34">
        <v>475243</v>
      </c>
      <c r="D69" s="34">
        <v>744750</v>
      </c>
      <c r="E69" s="35">
        <f>C69-D69</f>
        <v>-269507</v>
      </c>
      <c r="G69" s="2"/>
    </row>
    <row r="70" spans="1:7" ht="19.5" thickBot="1" x14ac:dyDescent="0.35">
      <c r="A70" s="36" t="s">
        <v>151</v>
      </c>
      <c r="B70" s="61" t="s">
        <v>109</v>
      </c>
      <c r="C70" s="38">
        <v>80000</v>
      </c>
      <c r="D70" s="38">
        <v>0</v>
      </c>
      <c r="E70" s="39">
        <f>C70-D70</f>
        <v>80000</v>
      </c>
    </row>
    <row r="71" spans="1:7" ht="19.5" thickBot="1" x14ac:dyDescent="0.35">
      <c r="A71" s="76">
        <v>12</v>
      </c>
      <c r="B71" s="72" t="s">
        <v>110</v>
      </c>
      <c r="C71" s="73">
        <v>380160</v>
      </c>
      <c r="D71" s="73">
        <v>341010</v>
      </c>
      <c r="E71" s="74">
        <f>C71-D71</f>
        <v>39150</v>
      </c>
    </row>
    <row r="72" spans="1:7" ht="19.5" thickBot="1" x14ac:dyDescent="0.35">
      <c r="A72" s="65" t="s">
        <v>111</v>
      </c>
      <c r="B72" s="72" t="s">
        <v>112</v>
      </c>
      <c r="C72" s="73">
        <f>SUM(C73:C76)</f>
        <v>329603.77</v>
      </c>
      <c r="D72" s="73">
        <f t="shared" ref="D72:E72" si="12">SUM(D73:D76)</f>
        <v>132196.34</v>
      </c>
      <c r="E72" s="74">
        <f t="shared" si="12"/>
        <v>197407.43</v>
      </c>
    </row>
    <row r="73" spans="1:7" x14ac:dyDescent="0.3">
      <c r="A73" s="28" t="s">
        <v>113</v>
      </c>
      <c r="B73" s="77" t="s">
        <v>114</v>
      </c>
      <c r="C73" s="30">
        <v>31150.9</v>
      </c>
      <c r="D73" s="30">
        <v>0</v>
      </c>
      <c r="E73" s="31">
        <f>C73-D73</f>
        <v>31150.9</v>
      </c>
    </row>
    <row r="74" spans="1:7" ht="31.5" x14ac:dyDescent="0.3">
      <c r="A74" s="57" t="s">
        <v>115</v>
      </c>
      <c r="B74" s="63" t="s">
        <v>116</v>
      </c>
      <c r="C74" s="34">
        <v>237995.5</v>
      </c>
      <c r="D74" s="34">
        <v>132196.34</v>
      </c>
      <c r="E74" s="35">
        <f>C74-D74</f>
        <v>105799.16</v>
      </c>
    </row>
    <row r="75" spans="1:7" ht="31.5" x14ac:dyDescent="0.3">
      <c r="A75" s="57" t="s">
        <v>117</v>
      </c>
      <c r="B75" s="63" t="s">
        <v>118</v>
      </c>
      <c r="C75" s="34">
        <v>29306.47</v>
      </c>
      <c r="D75" s="34">
        <v>0</v>
      </c>
      <c r="E75" s="35">
        <f>C75-D75</f>
        <v>29306.47</v>
      </c>
    </row>
    <row r="76" spans="1:7" ht="19.5" thickBot="1" x14ac:dyDescent="0.35">
      <c r="A76" s="36" t="s">
        <v>119</v>
      </c>
      <c r="B76" s="78" t="s">
        <v>120</v>
      </c>
      <c r="C76" s="38">
        <v>31150.9</v>
      </c>
      <c r="D76" s="38">
        <v>0</v>
      </c>
      <c r="E76" s="39">
        <f>C76-D76</f>
        <v>31150.9</v>
      </c>
    </row>
    <row r="77" spans="1:7" ht="32.25" thickBot="1" x14ac:dyDescent="0.35">
      <c r="A77" s="42" t="s">
        <v>121</v>
      </c>
      <c r="B77" s="54" t="s">
        <v>153</v>
      </c>
      <c r="C77" s="79">
        <v>1064243.52</v>
      </c>
      <c r="D77" s="79">
        <f>D78+D79</f>
        <v>650395.54</v>
      </c>
      <c r="E77" s="80">
        <f>C77-D77</f>
        <v>413847.98</v>
      </c>
    </row>
    <row r="78" spans="1:7" ht="33" customHeight="1" x14ac:dyDescent="0.3">
      <c r="A78" s="55" t="s">
        <v>122</v>
      </c>
      <c r="B78" s="81" t="s">
        <v>123</v>
      </c>
      <c r="C78" s="30"/>
      <c r="D78" s="102">
        <v>0</v>
      </c>
      <c r="E78" s="31"/>
    </row>
    <row r="79" spans="1:7" ht="31.5" customHeight="1" thickBot="1" x14ac:dyDescent="0.35">
      <c r="A79" s="82" t="s">
        <v>139</v>
      </c>
      <c r="B79" s="106" t="s">
        <v>142</v>
      </c>
      <c r="C79" s="83"/>
      <c r="D79" s="127">
        <v>650395.54</v>
      </c>
      <c r="E79" s="84"/>
    </row>
    <row r="80" spans="1:7" ht="19.5" thickBot="1" x14ac:dyDescent="0.35">
      <c r="A80" s="107">
        <v>15</v>
      </c>
      <c r="B80" s="103" t="s">
        <v>143</v>
      </c>
      <c r="C80" s="104">
        <f>SUM(C81:C88)</f>
        <v>1536516</v>
      </c>
      <c r="D80" s="104">
        <f t="shared" ref="D80:E80" si="13">SUM(D81:D88)</f>
        <v>1153729.7000000002</v>
      </c>
      <c r="E80" s="105">
        <f t="shared" si="13"/>
        <v>382786.30000000005</v>
      </c>
    </row>
    <row r="81" spans="1:7" x14ac:dyDescent="0.3">
      <c r="A81" s="28" t="s">
        <v>124</v>
      </c>
      <c r="B81" s="70" t="s">
        <v>125</v>
      </c>
      <c r="C81" s="30">
        <v>200000</v>
      </c>
      <c r="D81" s="30">
        <v>37663.019999999997</v>
      </c>
      <c r="E81" s="31">
        <f t="shared" ref="E81:E88" si="14">C81-D81</f>
        <v>162336.98000000001</v>
      </c>
    </row>
    <row r="82" spans="1:7" x14ac:dyDescent="0.3">
      <c r="A82" s="32" t="s">
        <v>126</v>
      </c>
      <c r="B82" s="63" t="s">
        <v>127</v>
      </c>
      <c r="C82" s="34">
        <v>564000</v>
      </c>
      <c r="D82" s="34">
        <v>564000</v>
      </c>
      <c r="E82" s="35">
        <f t="shared" si="14"/>
        <v>0</v>
      </c>
    </row>
    <row r="83" spans="1:7" x14ac:dyDescent="0.3">
      <c r="A83" s="32" t="s">
        <v>128</v>
      </c>
      <c r="B83" s="71" t="s">
        <v>129</v>
      </c>
      <c r="C83" s="34">
        <v>35000</v>
      </c>
      <c r="D83" s="34">
        <v>0</v>
      </c>
      <c r="E83" s="35">
        <f t="shared" si="14"/>
        <v>35000</v>
      </c>
    </row>
    <row r="84" spans="1:7" ht="32.25" customHeight="1" x14ac:dyDescent="0.3">
      <c r="A84" s="32" t="s">
        <v>130</v>
      </c>
      <c r="B84" s="71" t="s">
        <v>154</v>
      </c>
      <c r="C84" s="96">
        <v>25000</v>
      </c>
      <c r="D84" s="96">
        <v>7296.96</v>
      </c>
      <c r="E84" s="97">
        <f t="shared" si="14"/>
        <v>17703.04</v>
      </c>
    </row>
    <row r="85" spans="1:7" x14ac:dyDescent="0.3">
      <c r="A85" s="32" t="s">
        <v>131</v>
      </c>
      <c r="B85" s="71" t="s">
        <v>132</v>
      </c>
      <c r="C85" s="34">
        <v>152000</v>
      </c>
      <c r="D85" s="34">
        <v>140797</v>
      </c>
      <c r="E85" s="35">
        <f t="shared" si="14"/>
        <v>11203</v>
      </c>
    </row>
    <row r="86" spans="1:7" ht="31.5" x14ac:dyDescent="0.3">
      <c r="A86" s="32" t="s">
        <v>133</v>
      </c>
      <c r="B86" s="106" t="s">
        <v>142</v>
      </c>
      <c r="C86" s="96">
        <v>300000</v>
      </c>
      <c r="D86" s="121">
        <v>300000</v>
      </c>
      <c r="E86" s="97">
        <f t="shared" si="14"/>
        <v>0</v>
      </c>
      <c r="F86" s="108"/>
    </row>
    <row r="87" spans="1:7" ht="18.75" customHeight="1" x14ac:dyDescent="0.3">
      <c r="A87" s="32" t="s">
        <v>134</v>
      </c>
      <c r="B87" s="71" t="s">
        <v>148</v>
      </c>
      <c r="C87" s="96">
        <v>40000</v>
      </c>
      <c r="D87" s="96">
        <v>38537.599999999999</v>
      </c>
      <c r="E87" s="97">
        <f t="shared" si="14"/>
        <v>1462.4000000000015</v>
      </c>
      <c r="F87" s="108"/>
    </row>
    <row r="88" spans="1:7" ht="19.5" thickBot="1" x14ac:dyDescent="0.35">
      <c r="A88" s="36" t="s">
        <v>135</v>
      </c>
      <c r="B88" s="61" t="s">
        <v>25</v>
      </c>
      <c r="C88" s="38">
        <v>220516</v>
      </c>
      <c r="D88" s="38">
        <v>65435.12</v>
      </c>
      <c r="E88" s="39">
        <f t="shared" si="14"/>
        <v>155080.88</v>
      </c>
      <c r="F88" s="108"/>
    </row>
    <row r="89" spans="1:7" ht="19.5" thickBot="1" x14ac:dyDescent="0.35">
      <c r="A89" s="85" t="s">
        <v>155</v>
      </c>
      <c r="B89" s="86" t="s">
        <v>137</v>
      </c>
      <c r="C89" s="87">
        <f>C80+C77+C72+C71+C66+C61+C60+C45+C38+C33+C30+C26+C21+C10</f>
        <v>20192190.309999999</v>
      </c>
      <c r="D89" s="87">
        <f t="shared" ref="D89:E89" si="15">D10+D21+D26+D30+D33+D38+D45+D60+D61+D66+D71+D72+D77+D80</f>
        <v>18372315.800000001</v>
      </c>
      <c r="E89" s="118">
        <f t="shared" si="15"/>
        <v>1819874.51</v>
      </c>
      <c r="F89" s="108"/>
      <c r="G89" s="119"/>
    </row>
    <row r="90" spans="1:7" ht="48" customHeight="1" x14ac:dyDescent="0.3">
      <c r="A90" s="88" t="s">
        <v>156</v>
      </c>
      <c r="B90" s="89" t="s">
        <v>163</v>
      </c>
      <c r="C90" s="109">
        <v>2200000</v>
      </c>
      <c r="D90" s="109">
        <v>2200000</v>
      </c>
      <c r="E90" s="110">
        <f t="shared" ref="E90" si="16">C90-D90</f>
        <v>0</v>
      </c>
      <c r="F90" s="108"/>
      <c r="G90" s="2"/>
    </row>
    <row r="91" spans="1:7" ht="23.25" customHeight="1" thickBot="1" x14ac:dyDescent="0.35">
      <c r="A91" s="123" t="s">
        <v>136</v>
      </c>
      <c r="B91" s="124" t="s">
        <v>137</v>
      </c>
      <c r="C91" s="125">
        <f>C89+C90</f>
        <v>22392190.309999999</v>
      </c>
      <c r="D91" s="125">
        <f t="shared" ref="D91:E91" si="17">D89+D90</f>
        <v>20572315.800000001</v>
      </c>
      <c r="E91" s="126">
        <f t="shared" si="17"/>
        <v>1819874.51</v>
      </c>
    </row>
    <row r="92" spans="1:7" x14ac:dyDescent="0.3">
      <c r="A92" s="90"/>
      <c r="B92" s="91"/>
      <c r="C92" s="92"/>
      <c r="D92" s="92"/>
      <c r="E92" s="92"/>
    </row>
    <row r="93" spans="1:7" x14ac:dyDescent="0.3">
      <c r="A93" s="90"/>
      <c r="B93" s="91"/>
      <c r="C93" s="92"/>
      <c r="D93" s="92"/>
      <c r="E93" s="92"/>
    </row>
    <row r="94" spans="1:7" x14ac:dyDescent="0.3">
      <c r="A94" s="90"/>
      <c r="B94" s="91"/>
      <c r="C94" s="92"/>
      <c r="D94" s="92"/>
      <c r="E94" s="92"/>
    </row>
    <row r="95" spans="1:7" x14ac:dyDescent="0.3">
      <c r="A95" s="93"/>
      <c r="B95" s="133" t="s">
        <v>140</v>
      </c>
      <c r="C95" s="133"/>
      <c r="D95" s="133"/>
      <c r="E95" s="133"/>
    </row>
    <row r="96" spans="1:7" x14ac:dyDescent="0.3">
      <c r="A96" s="93"/>
      <c r="B96" s="94"/>
      <c r="C96" s="95"/>
      <c r="D96" s="95"/>
      <c r="E96" s="95"/>
    </row>
    <row r="97" spans="1:5" x14ac:dyDescent="0.3">
      <c r="A97" s="93"/>
      <c r="B97" s="129">
        <v>44270</v>
      </c>
      <c r="C97" s="129"/>
      <c r="D97" s="129"/>
      <c r="E97" s="129"/>
    </row>
    <row r="98" spans="1:5" x14ac:dyDescent="0.3">
      <c r="A98" s="93"/>
      <c r="B98" s="94"/>
      <c r="C98" s="95"/>
      <c r="D98" s="95"/>
      <c r="E98" s="95"/>
    </row>
  </sheetData>
  <mergeCells count="10">
    <mergeCell ref="B97:E97"/>
    <mergeCell ref="B1:E1"/>
    <mergeCell ref="B2:E2"/>
    <mergeCell ref="A4:E4"/>
    <mergeCell ref="B95:E95"/>
    <mergeCell ref="E6:E7"/>
    <mergeCell ref="A6:A7"/>
    <mergeCell ref="B6:B7"/>
    <mergeCell ref="C6:C7"/>
    <mergeCell ref="D6:D7"/>
  </mergeCells>
  <pageMargins left="0.70866141732283472" right="0.51181102362204722" top="0.74803149606299213" bottom="0.74803149606299213" header="0.51181102362204722" footer="0.51181102362204722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исп сметы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Работа</dc:creator>
  <cp:lastModifiedBy>Пользователь</cp:lastModifiedBy>
  <cp:revision>68</cp:revision>
  <cp:lastPrinted>2021-04-07T15:41:51Z</cp:lastPrinted>
  <dcterms:created xsi:type="dcterms:W3CDTF">2006-09-16T00:00:00Z</dcterms:created>
  <dcterms:modified xsi:type="dcterms:W3CDTF">2021-04-07T15:42:29Z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