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ощность по секциям испр." sheetId="20" r:id="rId1"/>
    <sheet name="Лист1" sheetId="21" r:id="rId2"/>
    <sheet name="Лист2" sheetId="22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C18" i="22"/>
  <c r="AC8"/>
  <c r="AC7"/>
  <c r="AC9"/>
  <c r="AC10"/>
  <c r="AC11"/>
  <c r="AC12"/>
  <c r="AC13"/>
  <c r="AC14"/>
  <c r="AC17"/>
  <c r="AC19"/>
  <c r="AC20"/>
  <c r="AC21"/>
  <c r="AC6"/>
  <c r="AB8"/>
  <c r="AB18"/>
  <c r="AB7" l="1"/>
  <c r="AB9"/>
  <c r="AB10"/>
  <c r="AB11"/>
  <c r="AB12"/>
  <c r="AB13"/>
  <c r="AB14"/>
  <c r="AB17"/>
  <c r="AB19"/>
  <c r="AB20"/>
  <c r="AB21"/>
  <c r="AB6"/>
  <c r="G21" i="20"/>
  <c r="F197"/>
  <c r="G261" l="1"/>
  <c r="F358"/>
  <c r="G19"/>
  <c r="G196"/>
  <c r="G316"/>
  <c r="F109"/>
  <c r="F131" s="1"/>
  <c r="N359"/>
  <c r="N358"/>
  <c r="F322"/>
  <c r="G204" l="1"/>
  <c r="J197"/>
  <c r="K196"/>
  <c r="AA21" i="22"/>
  <c r="Z21"/>
  <c r="Y21"/>
  <c r="K21"/>
  <c r="J21"/>
  <c r="I21"/>
  <c r="AA20"/>
  <c r="Z20"/>
  <c r="Y20"/>
  <c r="K20"/>
  <c r="J20"/>
  <c r="I20"/>
  <c r="AA19"/>
  <c r="Z19"/>
  <c r="Y19"/>
  <c r="K19"/>
  <c r="J19"/>
  <c r="I19"/>
  <c r="AA18"/>
  <c r="Z18"/>
  <c r="Y18"/>
  <c r="K18"/>
  <c r="J18"/>
  <c r="I18"/>
  <c r="AA17"/>
  <c r="Z17"/>
  <c r="Y17"/>
  <c r="K17"/>
  <c r="J17"/>
  <c r="I17"/>
  <c r="AA16"/>
  <c r="Z16"/>
  <c r="Y16"/>
  <c r="K16"/>
  <c r="J16"/>
  <c r="I16"/>
  <c r="K15"/>
  <c r="J15"/>
  <c r="I15"/>
  <c r="AA14"/>
  <c r="Z14"/>
  <c r="Y14"/>
  <c r="K14"/>
  <c r="J14"/>
  <c r="I14"/>
  <c r="AA13"/>
  <c r="Z13"/>
  <c r="Y13"/>
  <c r="K13"/>
  <c r="J13"/>
  <c r="I13"/>
  <c r="AA12"/>
  <c r="Z12"/>
  <c r="Y12"/>
  <c r="K12"/>
  <c r="J12"/>
  <c r="I12"/>
  <c r="AA11"/>
  <c r="Z11"/>
  <c r="Y11"/>
  <c r="K11"/>
  <c r="J11"/>
  <c r="I11"/>
  <c r="AA10"/>
  <c r="Z10"/>
  <c r="Y10"/>
  <c r="K10"/>
  <c r="J10"/>
  <c r="I10"/>
  <c r="AA9"/>
  <c r="Z9"/>
  <c r="Y9"/>
  <c r="K9"/>
  <c r="J9"/>
  <c r="I9"/>
  <c r="AA8"/>
  <c r="Z8"/>
  <c r="Y8"/>
  <c r="K8"/>
  <c r="J8"/>
  <c r="I8"/>
  <c r="AA7"/>
  <c r="Z7"/>
  <c r="Y7"/>
  <c r="K7"/>
  <c r="J7"/>
  <c r="I7"/>
  <c r="AA6"/>
  <c r="Z6"/>
  <c r="Y6"/>
  <c r="K6"/>
  <c r="J6"/>
  <c r="I6"/>
  <c r="Z460" i="20" l="1"/>
  <c r="D70" i="21" l="1"/>
  <c r="F70" s="1"/>
  <c r="E69"/>
  <c r="D69"/>
  <c r="F69" s="1"/>
  <c r="D68"/>
  <c r="F68" s="1"/>
  <c r="E67"/>
  <c r="D67"/>
  <c r="F67" s="1"/>
  <c r="D66"/>
  <c r="F66" s="1"/>
  <c r="E65"/>
  <c r="D65"/>
  <c r="F65" s="1"/>
  <c r="D64"/>
  <c r="F64" s="1"/>
  <c r="E63"/>
  <c r="D63"/>
  <c r="F63" s="1"/>
  <c r="D62"/>
  <c r="F62" s="1"/>
  <c r="E61"/>
  <c r="D61"/>
  <c r="F61" s="1"/>
  <c r="D60"/>
  <c r="F60" s="1"/>
  <c r="E59"/>
  <c r="D59"/>
  <c r="F59" s="1"/>
  <c r="D58"/>
  <c r="F58" s="1"/>
  <c r="E57"/>
  <c r="D57"/>
  <c r="F57" s="1"/>
  <c r="D54"/>
  <c r="F54" s="1"/>
  <c r="E53"/>
  <c r="D53"/>
  <c r="F53" s="1"/>
  <c r="D52"/>
  <c r="F52" s="1"/>
  <c r="E51"/>
  <c r="D51"/>
  <c r="F51" s="1"/>
  <c r="D50"/>
  <c r="F50" s="1"/>
  <c r="E49"/>
  <c r="D48"/>
  <c r="E47"/>
  <c r="D47"/>
  <c r="F47" s="1"/>
  <c r="D46"/>
  <c r="F46" s="1"/>
  <c r="E45"/>
  <c r="D45"/>
  <c r="F45" s="1"/>
  <c r="D44"/>
  <c r="F44" s="1"/>
  <c r="E43"/>
  <c r="D43"/>
  <c r="F43" s="1"/>
  <c r="U395" i="20"/>
  <c r="T395"/>
  <c r="U375"/>
  <c r="T375"/>
  <c r="U361"/>
  <c r="T361"/>
  <c r="U306"/>
  <c r="T306"/>
  <c r="U277"/>
  <c r="T277"/>
  <c r="U242"/>
  <c r="T242"/>
  <c r="U207"/>
  <c r="T207"/>
  <c r="U179"/>
  <c r="T179"/>
  <c r="U134"/>
  <c r="T134"/>
  <c r="U100"/>
  <c r="T100"/>
  <c r="U62"/>
  <c r="T62"/>
  <c r="U31"/>
  <c r="T31"/>
  <c r="R395"/>
  <c r="R375"/>
  <c r="R361"/>
  <c r="R306"/>
  <c r="R277"/>
  <c r="R242"/>
  <c r="R207"/>
  <c r="R179"/>
  <c r="R134"/>
  <c r="R100"/>
  <c r="R31"/>
  <c r="T457" l="1"/>
  <c r="T464" s="1"/>
  <c r="H443" l="1"/>
  <c r="H457" s="1"/>
  <c r="H464" s="1"/>
  <c r="Z457"/>
  <c r="Z464" s="1"/>
  <c r="Z465" s="1"/>
  <c r="L442" l="1"/>
  <c r="N443"/>
  <c r="N457" s="1"/>
  <c r="N460" s="1"/>
  <c r="F439"/>
  <c r="E440"/>
  <c r="N464" l="1"/>
  <c r="N465" s="1"/>
  <c r="J440"/>
  <c r="L439"/>
  <c r="E538" l="1"/>
  <c r="D538"/>
  <c r="D540" l="1"/>
  <c r="D541" s="1"/>
  <c r="E540"/>
  <c r="S169"/>
  <c r="R168"/>
  <c r="C538"/>
  <c r="B538"/>
  <c r="F385"/>
  <c r="F384"/>
  <c r="G383"/>
  <c r="F368"/>
  <c r="G367"/>
  <c r="G351"/>
  <c r="G358" s="1"/>
  <c r="G349"/>
  <c r="F347"/>
  <c r="F345"/>
  <c r="G328"/>
  <c r="F327"/>
  <c r="G326"/>
  <c r="F325"/>
  <c r="G324"/>
  <c r="G335" s="1"/>
  <c r="F323"/>
  <c r="F335" s="1"/>
  <c r="F320"/>
  <c r="F319"/>
  <c r="F318"/>
  <c r="G317"/>
  <c r="G315"/>
  <c r="F314"/>
  <c r="G313"/>
  <c r="F295"/>
  <c r="F294"/>
  <c r="F293"/>
  <c r="G292"/>
  <c r="F291"/>
  <c r="G290"/>
  <c r="G304" s="1"/>
  <c r="F289"/>
  <c r="G288"/>
  <c r="G287"/>
  <c r="G286"/>
  <c r="F285"/>
  <c r="F283"/>
  <c r="G267"/>
  <c r="F264"/>
  <c r="F262"/>
  <c r="F304" l="1"/>
  <c r="F336"/>
  <c r="F303"/>
  <c r="F305" s="1"/>
  <c r="G303"/>
  <c r="G336"/>
  <c r="B540"/>
  <c r="B541" s="1"/>
  <c r="B542" s="1"/>
  <c r="C540"/>
  <c r="S257"/>
  <c r="G259"/>
  <c r="F258"/>
  <c r="F256"/>
  <c r="K257" s="1"/>
  <c r="F255"/>
  <c r="G254"/>
  <c r="G274" s="1"/>
  <c r="G252"/>
  <c r="G251"/>
  <c r="G250"/>
  <c r="G249"/>
  <c r="G248"/>
  <c r="G232"/>
  <c r="F229"/>
  <c r="F228"/>
  <c r="G226"/>
  <c r="G224"/>
  <c r="G222"/>
  <c r="G240" s="1"/>
  <c r="F220"/>
  <c r="F219"/>
  <c r="G218"/>
  <c r="G216"/>
  <c r="F215"/>
  <c r="F239" s="1"/>
  <c r="F213"/>
  <c r="F240" s="1"/>
  <c r="G195"/>
  <c r="F193"/>
  <c r="F190"/>
  <c r="F188"/>
  <c r="F204" s="1"/>
  <c r="G187"/>
  <c r="G205" s="1"/>
  <c r="F185"/>
  <c r="G169"/>
  <c r="G176" s="1"/>
  <c r="F168"/>
  <c r="F165"/>
  <c r="F164"/>
  <c r="G162"/>
  <c r="G158"/>
  <c r="G157"/>
  <c r="G155"/>
  <c r="F153"/>
  <c r="F176" s="1"/>
  <c r="F151"/>
  <c r="F150"/>
  <c r="F149"/>
  <c r="F148"/>
  <c r="F147"/>
  <c r="F146"/>
  <c r="F145"/>
  <c r="G144"/>
  <c r="G143"/>
  <c r="G142"/>
  <c r="G177" s="1"/>
  <c r="F140"/>
  <c r="G125"/>
  <c r="G123"/>
  <c r="F122"/>
  <c r="F121"/>
  <c r="G120"/>
  <c r="F118"/>
  <c r="G116"/>
  <c r="G114"/>
  <c r="G113"/>
  <c r="G112"/>
  <c r="G111"/>
  <c r="F108"/>
  <c r="G107"/>
  <c r="G132" s="1"/>
  <c r="F106"/>
  <c r="F89"/>
  <c r="G88"/>
  <c r="F85"/>
  <c r="F83"/>
  <c r="G82"/>
  <c r="G81"/>
  <c r="S107"/>
  <c r="S259"/>
  <c r="F79"/>
  <c r="F77"/>
  <c r="F76"/>
  <c r="F98" s="1"/>
  <c r="G75"/>
  <c r="F72"/>
  <c r="F97" s="1"/>
  <c r="G71"/>
  <c r="G70"/>
  <c r="G69"/>
  <c r="G50"/>
  <c r="G59" s="1"/>
  <c r="F49"/>
  <c r="F47"/>
  <c r="F60" s="1"/>
  <c r="G46"/>
  <c r="G45"/>
  <c r="F43"/>
  <c r="G42"/>
  <c r="G60" s="1"/>
  <c r="F39"/>
  <c r="F38"/>
  <c r="F59" s="1"/>
  <c r="F20"/>
  <c r="F17"/>
  <c r="F16"/>
  <c r="F15"/>
  <c r="G14"/>
  <c r="G28" s="1"/>
  <c r="F11"/>
  <c r="F28" s="1"/>
  <c r="F10"/>
  <c r="J20" l="1"/>
  <c r="K21"/>
  <c r="G178"/>
  <c r="F29"/>
  <c r="F30" s="1"/>
  <c r="G98"/>
  <c r="F132"/>
  <c r="F177"/>
  <c r="G239"/>
  <c r="G241" s="1"/>
  <c r="G275"/>
  <c r="F275"/>
  <c r="J106"/>
  <c r="K259"/>
  <c r="J258"/>
  <c r="K107"/>
  <c r="O393" l="1"/>
  <c r="O394" s="1"/>
  <c r="N393"/>
  <c r="N394" s="1"/>
  <c r="S372"/>
  <c r="S374" s="1"/>
  <c r="R372"/>
  <c r="R374" s="1"/>
  <c r="V406" s="1"/>
  <c r="O372"/>
  <c r="O374" s="1"/>
  <c r="P374" s="1"/>
  <c r="P406" s="1"/>
  <c r="N372"/>
  <c r="N374" s="1"/>
  <c r="Q374" s="1"/>
  <c r="S405" s="1"/>
  <c r="O359"/>
  <c r="S351"/>
  <c r="S358" s="1"/>
  <c r="R350"/>
  <c r="R358" s="1"/>
  <c r="O358"/>
  <c r="O360" s="1"/>
  <c r="Q360" s="1"/>
  <c r="S408" s="1"/>
  <c r="O336"/>
  <c r="O335"/>
  <c r="N336"/>
  <c r="N335"/>
  <c r="O304"/>
  <c r="N304"/>
  <c r="O303"/>
  <c r="O305" s="1"/>
  <c r="P305" s="1"/>
  <c r="P413" s="1"/>
  <c r="N303"/>
  <c r="N305" s="1"/>
  <c r="Q305" s="1"/>
  <c r="S411" s="1"/>
  <c r="R280"/>
  <c r="O275"/>
  <c r="N275"/>
  <c r="O274"/>
  <c r="O276" s="1"/>
  <c r="P276" s="1"/>
  <c r="P417" s="1"/>
  <c r="N274"/>
  <c r="N276" s="1"/>
  <c r="O240"/>
  <c r="N240"/>
  <c r="O239"/>
  <c r="O241" s="1"/>
  <c r="Q241" s="1"/>
  <c r="S421" s="1"/>
  <c r="N239"/>
  <c r="N241" s="1"/>
  <c r="O205"/>
  <c r="N205"/>
  <c r="O204"/>
  <c r="O206" s="1"/>
  <c r="N204"/>
  <c r="N206" s="1"/>
  <c r="O177"/>
  <c r="N177"/>
  <c r="O176"/>
  <c r="O178" s="1"/>
  <c r="N176"/>
  <c r="N178" s="1"/>
  <c r="O132"/>
  <c r="N132"/>
  <c r="O131"/>
  <c r="O133" s="1"/>
  <c r="N131"/>
  <c r="N133" s="1"/>
  <c r="N242" l="1"/>
  <c r="P241"/>
  <c r="P419" s="1"/>
  <c r="N277"/>
  <c r="Q276"/>
  <c r="S415" s="1"/>
  <c r="N134"/>
  <c r="Q133" s="1"/>
  <c r="O337"/>
  <c r="P337" s="1"/>
  <c r="P409" s="1"/>
  <c r="N360"/>
  <c r="S376"/>
  <c r="Y405"/>
  <c r="N207"/>
  <c r="P206" s="1"/>
  <c r="N337"/>
  <c r="Q337" s="1"/>
  <c r="S407" s="1"/>
  <c r="S423" s="1"/>
  <c r="R453" s="1"/>
  <c r="R376"/>
  <c r="N306"/>
  <c r="N375"/>
  <c r="N395"/>
  <c r="P394" s="1"/>
  <c r="N179"/>
  <c r="Q178" s="1"/>
  <c r="N338" l="1"/>
  <c r="R444"/>
  <c r="N361"/>
  <c r="P360"/>
  <c r="P410" s="1"/>
  <c r="P423" s="1"/>
  <c r="R377"/>
  <c r="R378"/>
  <c r="O98"/>
  <c r="N98"/>
  <c r="O97"/>
  <c r="O99" s="1"/>
  <c r="N97"/>
  <c r="N99" s="1"/>
  <c r="S383"/>
  <c r="S393" s="1"/>
  <c r="S394" s="1"/>
  <c r="S396" s="1"/>
  <c r="S317"/>
  <c r="S316"/>
  <c r="S315"/>
  <c r="S313"/>
  <c r="R264"/>
  <c r="R253"/>
  <c r="S254"/>
  <c r="S252"/>
  <c r="S251"/>
  <c r="S250"/>
  <c r="S249"/>
  <c r="S248"/>
  <c r="S216"/>
  <c r="R215"/>
  <c r="R197"/>
  <c r="S196"/>
  <c r="S195"/>
  <c r="S187"/>
  <c r="R118"/>
  <c r="S88"/>
  <c r="S82"/>
  <c r="S81"/>
  <c r="S75"/>
  <c r="S71"/>
  <c r="S69"/>
  <c r="R385"/>
  <c r="R384"/>
  <c r="S349"/>
  <c r="S359" s="1"/>
  <c r="S360" s="1"/>
  <c r="S362" s="1"/>
  <c r="R347"/>
  <c r="R345"/>
  <c r="S328"/>
  <c r="R327"/>
  <c r="S326"/>
  <c r="R325"/>
  <c r="S324"/>
  <c r="S335" s="1"/>
  <c r="R323"/>
  <c r="R335" s="1"/>
  <c r="R322"/>
  <c r="R320"/>
  <c r="R319"/>
  <c r="R318"/>
  <c r="R314"/>
  <c r="R295"/>
  <c r="R294"/>
  <c r="R293"/>
  <c r="S292"/>
  <c r="R291"/>
  <c r="S290"/>
  <c r="S304" s="1"/>
  <c r="R289"/>
  <c r="S288"/>
  <c r="S267"/>
  <c r="S263"/>
  <c r="R262"/>
  <c r="R260"/>
  <c r="S261"/>
  <c r="R258"/>
  <c r="R256"/>
  <c r="R255"/>
  <c r="R231"/>
  <c r="S232"/>
  <c r="R229"/>
  <c r="R227"/>
  <c r="S228"/>
  <c r="S226"/>
  <c r="S224"/>
  <c r="R223"/>
  <c r="S222"/>
  <c r="S221"/>
  <c r="R220"/>
  <c r="R219"/>
  <c r="S218"/>
  <c r="R217"/>
  <c r="R213"/>
  <c r="S192"/>
  <c r="R193"/>
  <c r="S191"/>
  <c r="R190"/>
  <c r="S189"/>
  <c r="S204" s="1"/>
  <c r="R188"/>
  <c r="R204" s="1"/>
  <c r="R185"/>
  <c r="R205" s="1"/>
  <c r="R164"/>
  <c r="S162"/>
  <c r="S158"/>
  <c r="S157"/>
  <c r="S155"/>
  <c r="S154"/>
  <c r="S176" s="1"/>
  <c r="R153"/>
  <c r="R176" s="1"/>
  <c r="R151"/>
  <c r="R150"/>
  <c r="R149"/>
  <c r="R148"/>
  <c r="R147"/>
  <c r="R146"/>
  <c r="R145"/>
  <c r="S144"/>
  <c r="S143"/>
  <c r="S142"/>
  <c r="R140"/>
  <c r="S125"/>
  <c r="R122"/>
  <c r="R121"/>
  <c r="S120"/>
  <c r="S116"/>
  <c r="S114"/>
  <c r="S113"/>
  <c r="S112"/>
  <c r="S111"/>
  <c r="S110"/>
  <c r="S131" s="1"/>
  <c r="R109"/>
  <c r="R131" s="1"/>
  <c r="R108"/>
  <c r="J345"/>
  <c r="R89"/>
  <c r="R85"/>
  <c r="R83"/>
  <c r="R79"/>
  <c r="R77"/>
  <c r="R76"/>
  <c r="S73"/>
  <c r="S97" s="1"/>
  <c r="R72"/>
  <c r="R97" s="1"/>
  <c r="R98" l="1"/>
  <c r="R99" s="1"/>
  <c r="S132"/>
  <c r="S177"/>
  <c r="R240"/>
  <c r="S240"/>
  <c r="R304"/>
  <c r="S205"/>
  <c r="S206" s="1"/>
  <c r="S208" s="1"/>
  <c r="S336"/>
  <c r="S337" s="1"/>
  <c r="S339" s="1"/>
  <c r="P425"/>
  <c r="P453"/>
  <c r="R132"/>
  <c r="R133" s="1"/>
  <c r="R177"/>
  <c r="R178" s="1"/>
  <c r="S178"/>
  <c r="S180" s="1"/>
  <c r="R275"/>
  <c r="R336"/>
  <c r="R393"/>
  <c r="R394" s="1"/>
  <c r="R396" s="1"/>
  <c r="S98"/>
  <c r="R101"/>
  <c r="S99"/>
  <c r="S101" s="1"/>
  <c r="N100"/>
  <c r="P99" s="1"/>
  <c r="S133"/>
  <c r="S135" s="1"/>
  <c r="R206"/>
  <c r="R337"/>
  <c r="R359"/>
  <c r="R360" s="1"/>
  <c r="S239"/>
  <c r="S241" s="1"/>
  <c r="S243" s="1"/>
  <c r="S274"/>
  <c r="R239"/>
  <c r="R241" s="1"/>
  <c r="S275"/>
  <c r="R274"/>
  <c r="S286"/>
  <c r="S303" s="1"/>
  <c r="S305" s="1"/>
  <c r="S307" s="1"/>
  <c r="R309" s="1"/>
  <c r="R283"/>
  <c r="R303" s="1"/>
  <c r="R305" s="1"/>
  <c r="K19"/>
  <c r="J10"/>
  <c r="O60"/>
  <c r="N60"/>
  <c r="O50"/>
  <c r="O59" s="1"/>
  <c r="O61" s="1"/>
  <c r="N49"/>
  <c r="N59" s="1"/>
  <c r="N61" s="1"/>
  <c r="R47"/>
  <c r="R60" s="1"/>
  <c r="S46"/>
  <c r="S45"/>
  <c r="S44"/>
  <c r="R43"/>
  <c r="S42"/>
  <c r="S40"/>
  <c r="S59" s="1"/>
  <c r="R38"/>
  <c r="G372"/>
  <c r="F372"/>
  <c r="U338" l="1"/>
  <c r="T338"/>
  <c r="R338"/>
  <c r="R59"/>
  <c r="R61" s="1"/>
  <c r="R276"/>
  <c r="S60"/>
  <c r="R135"/>
  <c r="R180"/>
  <c r="R181" s="1"/>
  <c r="N62"/>
  <c r="P61" s="1"/>
  <c r="P446" s="1"/>
  <c r="R307"/>
  <c r="R308" s="1"/>
  <c r="R278"/>
  <c r="R243"/>
  <c r="R244" s="1"/>
  <c r="R397"/>
  <c r="R398"/>
  <c r="R339"/>
  <c r="R136"/>
  <c r="R362"/>
  <c r="R208"/>
  <c r="R209" s="1"/>
  <c r="S276"/>
  <c r="S278" s="1"/>
  <c r="R102"/>
  <c r="S61"/>
  <c r="S63" s="1"/>
  <c r="R34"/>
  <c r="O29"/>
  <c r="O28"/>
  <c r="N28"/>
  <c r="N29"/>
  <c r="S21"/>
  <c r="R20"/>
  <c r="S19"/>
  <c r="S29" s="1"/>
  <c r="R340" l="1"/>
  <c r="D49" i="21"/>
  <c r="F49" s="1"/>
  <c r="Y408" i="20"/>
  <c r="V410"/>
  <c r="V447"/>
  <c r="Y407"/>
  <c r="V409"/>
  <c r="Y421"/>
  <c r="V419"/>
  <c r="Y411"/>
  <c r="V413"/>
  <c r="X444"/>
  <c r="V448"/>
  <c r="X445"/>
  <c r="R279"/>
  <c r="R363"/>
  <c r="R364"/>
  <c r="R63"/>
  <c r="R64" s="1"/>
  <c r="R62"/>
  <c r="N30"/>
  <c r="P30" s="1"/>
  <c r="P451" s="1"/>
  <c r="P457" s="1"/>
  <c r="P464" s="1"/>
  <c r="R11"/>
  <c r="O30"/>
  <c r="Q30" s="1"/>
  <c r="R449" s="1"/>
  <c r="R457" s="1"/>
  <c r="S18"/>
  <c r="R17"/>
  <c r="R16"/>
  <c r="R15"/>
  <c r="R10"/>
  <c r="R464" l="1"/>
  <c r="P459"/>
  <c r="P465"/>
  <c r="V446"/>
  <c r="Y415"/>
  <c r="Y423" s="1"/>
  <c r="V417"/>
  <c r="V423" s="1"/>
  <c r="V425" s="1"/>
  <c r="N31"/>
  <c r="R29"/>
  <c r="R28"/>
  <c r="S13"/>
  <c r="S28" s="1"/>
  <c r="S30" s="1"/>
  <c r="S32" s="1"/>
  <c r="J255"/>
  <c r="J256"/>
  <c r="G393"/>
  <c r="G394" s="1"/>
  <c r="F393"/>
  <c r="F394" s="1"/>
  <c r="J385"/>
  <c r="J384"/>
  <c r="K383"/>
  <c r="K393" s="1"/>
  <c r="K394" s="1"/>
  <c r="K396" s="1"/>
  <c r="E32" i="21" s="1"/>
  <c r="K367" i="20"/>
  <c r="J372" s="1"/>
  <c r="J374" s="1"/>
  <c r="G374"/>
  <c r="H374" s="1"/>
  <c r="E406" s="1"/>
  <c r="F374"/>
  <c r="I374" s="1"/>
  <c r="G405" s="1"/>
  <c r="J350"/>
  <c r="J358" s="1"/>
  <c r="K351"/>
  <c r="K358" s="1"/>
  <c r="K349"/>
  <c r="K359" s="1"/>
  <c r="J347"/>
  <c r="J359" s="1"/>
  <c r="G359"/>
  <c r="F359"/>
  <c r="J327"/>
  <c r="K328" s="1"/>
  <c r="J325"/>
  <c r="K326" s="1"/>
  <c r="J323"/>
  <c r="J322"/>
  <c r="J320"/>
  <c r="J319"/>
  <c r="J318"/>
  <c r="K317"/>
  <c r="K316"/>
  <c r="K315"/>
  <c r="J314"/>
  <c r="K313"/>
  <c r="J295"/>
  <c r="J294"/>
  <c r="K292"/>
  <c r="J291"/>
  <c r="K290"/>
  <c r="K304" s="1"/>
  <c r="V453" l="1"/>
  <c r="V426"/>
  <c r="X453"/>
  <c r="Y426"/>
  <c r="K336"/>
  <c r="J393"/>
  <c r="J394" s="1"/>
  <c r="J398"/>
  <c r="D33" i="21" s="1"/>
  <c r="F33" s="1"/>
  <c r="E496" i="20"/>
  <c r="F360"/>
  <c r="H360" s="1"/>
  <c r="E410" s="1"/>
  <c r="F337"/>
  <c r="I337" s="1"/>
  <c r="G407" s="1"/>
  <c r="J304"/>
  <c r="R30"/>
  <c r="I305"/>
  <c r="G411" s="1"/>
  <c r="F395"/>
  <c r="H394"/>
  <c r="E438" s="1"/>
  <c r="R32"/>
  <c r="R33" s="1"/>
  <c r="J360"/>
  <c r="J368"/>
  <c r="K372" s="1"/>
  <c r="K374" s="1"/>
  <c r="K376" s="1"/>
  <c r="J336"/>
  <c r="J335"/>
  <c r="F375"/>
  <c r="J376"/>
  <c r="J362"/>
  <c r="K360"/>
  <c r="K362" s="1"/>
  <c r="G360"/>
  <c r="K324"/>
  <c r="K335" s="1"/>
  <c r="G337"/>
  <c r="G305"/>
  <c r="F306" s="1"/>
  <c r="J289"/>
  <c r="K288" s="1"/>
  <c r="J283"/>
  <c r="F274"/>
  <c r="K267"/>
  <c r="J264"/>
  <c r="K263"/>
  <c r="J262"/>
  <c r="J260"/>
  <c r="K261" s="1"/>
  <c r="J275"/>
  <c r="K254"/>
  <c r="K274" s="1"/>
  <c r="J253"/>
  <c r="K250"/>
  <c r="K251"/>
  <c r="K252"/>
  <c r="K249"/>
  <c r="K248"/>
  <c r="F205"/>
  <c r="K195"/>
  <c r="J164"/>
  <c r="K162"/>
  <c r="K158"/>
  <c r="K157"/>
  <c r="K155"/>
  <c r="J151"/>
  <c r="J150"/>
  <c r="J149"/>
  <c r="J122"/>
  <c r="K69"/>
  <c r="K226"/>
  <c r="J231"/>
  <c r="K232"/>
  <c r="J229"/>
  <c r="K227"/>
  <c r="J228"/>
  <c r="J223"/>
  <c r="K224"/>
  <c r="K222"/>
  <c r="K240" s="1"/>
  <c r="K221"/>
  <c r="J220"/>
  <c r="J219"/>
  <c r="J217"/>
  <c r="K218"/>
  <c r="J215"/>
  <c r="J213"/>
  <c r="J240" s="1"/>
  <c r="K192"/>
  <c r="J193"/>
  <c r="K187"/>
  <c r="J185"/>
  <c r="J205" s="1"/>
  <c r="K191"/>
  <c r="J190"/>
  <c r="K189"/>
  <c r="K204" s="1"/>
  <c r="J188"/>
  <c r="J204" s="1"/>
  <c r="J206" s="1"/>
  <c r="J146"/>
  <c r="J147"/>
  <c r="J148"/>
  <c r="J145"/>
  <c r="K143"/>
  <c r="K144"/>
  <c r="K142"/>
  <c r="J140"/>
  <c r="J168"/>
  <c r="K169" s="1"/>
  <c r="K154"/>
  <c r="J153"/>
  <c r="G131"/>
  <c r="K110"/>
  <c r="K131" s="1"/>
  <c r="J108"/>
  <c r="J109"/>
  <c r="J131" s="1"/>
  <c r="K111"/>
  <c r="K112"/>
  <c r="K113"/>
  <c r="K114"/>
  <c r="K116"/>
  <c r="J121"/>
  <c r="J118"/>
  <c r="K120"/>
  <c r="K125"/>
  <c r="J89"/>
  <c r="K88"/>
  <c r="J85"/>
  <c r="J83"/>
  <c r="K82"/>
  <c r="K81"/>
  <c r="J79"/>
  <c r="J77"/>
  <c r="J76"/>
  <c r="K75"/>
  <c r="K73"/>
  <c r="K97" s="1"/>
  <c r="J72"/>
  <c r="J97" s="1"/>
  <c r="K71"/>
  <c r="G97"/>
  <c r="K46"/>
  <c r="K45"/>
  <c r="K42"/>
  <c r="J49"/>
  <c r="K50" s="1"/>
  <c r="J47"/>
  <c r="J60" s="1"/>
  <c r="K44"/>
  <c r="J43"/>
  <c r="J38"/>
  <c r="K40" s="1"/>
  <c r="G29"/>
  <c r="K29"/>
  <c r="K18"/>
  <c r="J17"/>
  <c r="J16"/>
  <c r="J15"/>
  <c r="J11"/>
  <c r="K13" s="1"/>
  <c r="K28" s="1"/>
  <c r="K337" l="1"/>
  <c r="K339" s="1"/>
  <c r="Y428"/>
  <c r="D56" i="21"/>
  <c r="V428" i="20"/>
  <c r="V429" s="1"/>
  <c r="D55" i="21"/>
  <c r="V427" i="20"/>
  <c r="C487"/>
  <c r="D14" i="21"/>
  <c r="E486" i="20"/>
  <c r="E12" i="21"/>
  <c r="E487" i="20"/>
  <c r="E14" i="21"/>
  <c r="C488" i="20"/>
  <c r="D16" i="21"/>
  <c r="E488" i="20"/>
  <c r="E16" i="21"/>
  <c r="M375" i="20"/>
  <c r="L375"/>
  <c r="J208"/>
  <c r="L361"/>
  <c r="J361"/>
  <c r="M361"/>
  <c r="J396"/>
  <c r="D32" i="21" s="1"/>
  <c r="F32" s="1"/>
  <c r="L395" i="20"/>
  <c r="J395"/>
  <c r="M395"/>
  <c r="J375"/>
  <c r="V449"/>
  <c r="V457" s="1"/>
  <c r="V460" s="1"/>
  <c r="D71" i="21" s="1"/>
  <c r="X449" i="20"/>
  <c r="X457" s="1"/>
  <c r="J438"/>
  <c r="J239"/>
  <c r="G496"/>
  <c r="D496"/>
  <c r="J303"/>
  <c r="J305" s="1"/>
  <c r="K275"/>
  <c r="K276" s="1"/>
  <c r="K278" s="1"/>
  <c r="E8" i="21" s="1"/>
  <c r="F241" i="20"/>
  <c r="F242" s="1"/>
  <c r="J241"/>
  <c r="K205"/>
  <c r="K206" s="1"/>
  <c r="M207" s="1"/>
  <c r="J176"/>
  <c r="J177"/>
  <c r="K177"/>
  <c r="K132"/>
  <c r="K133" s="1"/>
  <c r="K59"/>
  <c r="J337"/>
  <c r="F338"/>
  <c r="H337"/>
  <c r="E409" s="1"/>
  <c r="F361"/>
  <c r="I360"/>
  <c r="G408" s="1"/>
  <c r="H305"/>
  <c r="E413" s="1"/>
  <c r="H30"/>
  <c r="E451" s="1"/>
  <c r="F276"/>
  <c r="I276" s="1"/>
  <c r="G415" s="1"/>
  <c r="J274"/>
  <c r="J276" s="1"/>
  <c r="J377"/>
  <c r="J378"/>
  <c r="D17" i="21" s="1"/>
  <c r="F17" s="1"/>
  <c r="J363" i="20"/>
  <c r="J364"/>
  <c r="D15" i="21" s="1"/>
  <c r="F15" s="1"/>
  <c r="J339" i="20"/>
  <c r="K286"/>
  <c r="K303" s="1"/>
  <c r="K305" s="1"/>
  <c r="K307" s="1"/>
  <c r="E10" i="21" s="1"/>
  <c r="G30" i="20"/>
  <c r="I30" s="1"/>
  <c r="F449" s="1"/>
  <c r="K176"/>
  <c r="K98"/>
  <c r="K99" s="1"/>
  <c r="G276"/>
  <c r="H241"/>
  <c r="E419" s="1"/>
  <c r="K216"/>
  <c r="K239" s="1"/>
  <c r="K241" s="1"/>
  <c r="K243" s="1"/>
  <c r="J132"/>
  <c r="J133" s="1"/>
  <c r="J98"/>
  <c r="J99" s="1"/>
  <c r="F178"/>
  <c r="F179" s="1"/>
  <c r="I178" s="1"/>
  <c r="K60"/>
  <c r="J59"/>
  <c r="J61" s="1"/>
  <c r="G61"/>
  <c r="F61"/>
  <c r="J29"/>
  <c r="K30"/>
  <c r="K32" s="1"/>
  <c r="J28"/>
  <c r="X464" l="1"/>
  <c r="X460"/>
  <c r="D72" i="21" s="1"/>
  <c r="C486" i="20"/>
  <c r="D12" i="21"/>
  <c r="F12" s="1"/>
  <c r="C495" i="20"/>
  <c r="D30" i="21"/>
  <c r="E490" i="20"/>
  <c r="E20" i="21"/>
  <c r="E483" i="20"/>
  <c r="E6" i="21"/>
  <c r="F16"/>
  <c r="F14"/>
  <c r="L134" i="20"/>
  <c r="J134"/>
  <c r="M134"/>
  <c r="L277"/>
  <c r="J277"/>
  <c r="M277"/>
  <c r="J307"/>
  <c r="L306"/>
  <c r="J306"/>
  <c r="M306"/>
  <c r="L207"/>
  <c r="L100"/>
  <c r="M100"/>
  <c r="J100"/>
  <c r="L338"/>
  <c r="J409" s="1"/>
  <c r="J338"/>
  <c r="M338"/>
  <c r="M407" s="1"/>
  <c r="J243"/>
  <c r="D6" i="21" s="1"/>
  <c r="F6" s="1"/>
  <c r="L242" i="20"/>
  <c r="J419" s="1"/>
  <c r="J242"/>
  <c r="M242"/>
  <c r="C496"/>
  <c r="J397"/>
  <c r="J207"/>
  <c r="J245"/>
  <c r="D7" i="21" s="1"/>
  <c r="F7" s="1"/>
  <c r="E484" i="20"/>
  <c r="J280"/>
  <c r="D9" i="21" s="1"/>
  <c r="F9" s="1"/>
  <c r="J178" i="20"/>
  <c r="K178"/>
  <c r="K180" s="1"/>
  <c r="V464"/>
  <c r="V465" s="1"/>
  <c r="V459"/>
  <c r="L437"/>
  <c r="G488"/>
  <c r="D488"/>
  <c r="J406"/>
  <c r="M405"/>
  <c r="K208"/>
  <c r="K101"/>
  <c r="K61"/>
  <c r="K63" s="1"/>
  <c r="J30"/>
  <c r="J31" s="1"/>
  <c r="E485"/>
  <c r="J309"/>
  <c r="D11" i="21" s="1"/>
  <c r="F11" s="1"/>
  <c r="M408" i="20"/>
  <c r="J410"/>
  <c r="G487"/>
  <c r="D487"/>
  <c r="F277"/>
  <c r="H276"/>
  <c r="E417" s="1"/>
  <c r="E423" s="1"/>
  <c r="E455" s="1"/>
  <c r="J278"/>
  <c r="J308"/>
  <c r="J340"/>
  <c r="J341"/>
  <c r="D13" i="21" s="1"/>
  <c r="F13" s="1"/>
  <c r="J279" i="20"/>
  <c r="F31"/>
  <c r="J135"/>
  <c r="D26" i="21" s="1"/>
  <c r="M421" i="20"/>
  <c r="J63"/>
  <c r="D22" i="21" s="1"/>
  <c r="I241" i="20"/>
  <c r="G421" s="1"/>
  <c r="G423" s="1"/>
  <c r="F453" s="1"/>
  <c r="J244"/>
  <c r="K135"/>
  <c r="E26" i="21" s="1"/>
  <c r="J101" i="20"/>
  <c r="F62"/>
  <c r="H61" s="1"/>
  <c r="C483" l="1"/>
  <c r="E492"/>
  <c r="E24" i="21"/>
  <c r="C485" i="20"/>
  <c r="D10" i="21"/>
  <c r="F10" s="1"/>
  <c r="C492" i="20"/>
  <c r="D24" i="21"/>
  <c r="F24" s="1"/>
  <c r="C484" i="20"/>
  <c r="D8" i="21"/>
  <c r="F8" s="1"/>
  <c r="E491" i="20"/>
  <c r="E22" i="21"/>
  <c r="F22" s="1"/>
  <c r="J210" i="20"/>
  <c r="D31" i="21" s="1"/>
  <c r="F31" s="1"/>
  <c r="E30"/>
  <c r="F30" s="1"/>
  <c r="E494" i="20"/>
  <c r="E28" i="21"/>
  <c r="F26"/>
  <c r="J62" i="20"/>
  <c r="L62"/>
  <c r="L31"/>
  <c r="M31"/>
  <c r="J180"/>
  <c r="D28" i="21" s="1"/>
  <c r="F28" s="1"/>
  <c r="L179" i="20"/>
  <c r="M179"/>
  <c r="J179"/>
  <c r="M62"/>
  <c r="E493"/>
  <c r="J137"/>
  <c r="D27" i="21" s="1"/>
  <c r="F27" s="1"/>
  <c r="D483" i="20"/>
  <c r="G483"/>
  <c r="J209"/>
  <c r="G486"/>
  <c r="D486"/>
  <c r="E495"/>
  <c r="J32"/>
  <c r="G484"/>
  <c r="E425"/>
  <c r="G495"/>
  <c r="D495"/>
  <c r="C494"/>
  <c r="C493"/>
  <c r="J65"/>
  <c r="D23" i="21" s="1"/>
  <c r="F23" s="1"/>
  <c r="C491" i="20"/>
  <c r="J413"/>
  <c r="M411"/>
  <c r="G485"/>
  <c r="D485"/>
  <c r="J136"/>
  <c r="J64"/>
  <c r="M415"/>
  <c r="J417"/>
  <c r="J102"/>
  <c r="J103"/>
  <c r="D25" i="21" s="1"/>
  <c r="F25" s="1"/>
  <c r="L449" i="20"/>
  <c r="J451"/>
  <c r="J34" l="1"/>
  <c r="D21" i="21" s="1"/>
  <c r="F21" s="1"/>
  <c r="D20"/>
  <c r="F20" s="1"/>
  <c r="J182" i="20"/>
  <c r="D29" i="21" s="1"/>
  <c r="F29" s="1"/>
  <c r="J181" i="20"/>
  <c r="M423"/>
  <c r="J423"/>
  <c r="D484"/>
  <c r="C490"/>
  <c r="J33"/>
  <c r="D494"/>
  <c r="D493"/>
  <c r="G493"/>
  <c r="G492"/>
  <c r="D492"/>
  <c r="G491"/>
  <c r="D491"/>
  <c r="D490"/>
  <c r="G490" l="1"/>
  <c r="G494"/>
  <c r="J425"/>
  <c r="M426"/>
  <c r="L453"/>
  <c r="J426"/>
  <c r="J455"/>
  <c r="J427" l="1"/>
  <c r="J428"/>
  <c r="D18" i="21"/>
  <c r="E489" i="20"/>
  <c r="M428"/>
  <c r="E505" s="1"/>
  <c r="D19" i="21"/>
  <c r="C489" i="20"/>
  <c r="J429" l="1"/>
  <c r="C505"/>
  <c r="G99"/>
  <c r="F99"/>
  <c r="F100" l="1"/>
  <c r="H99" s="1"/>
  <c r="G206" l="1"/>
  <c r="F206"/>
  <c r="G133"/>
  <c r="F207" l="1"/>
  <c r="H206" s="1"/>
  <c r="E446" s="1"/>
  <c r="E457" s="1"/>
  <c r="F133"/>
  <c r="F134" s="1"/>
  <c r="I133" s="1"/>
  <c r="F444" s="1"/>
  <c r="F457" s="1"/>
  <c r="F464" l="1"/>
  <c r="E459"/>
  <c r="E464"/>
  <c r="J446"/>
  <c r="J457" s="1"/>
  <c r="L444"/>
  <c r="L457" s="1"/>
  <c r="L460" s="1"/>
  <c r="D35" i="21" s="1"/>
  <c r="J460" i="20" l="1"/>
  <c r="D34" i="21" s="1"/>
  <c r="E465" i="20"/>
  <c r="L464"/>
  <c r="E506" s="1"/>
  <c r="E504"/>
  <c r="J464"/>
  <c r="J459"/>
  <c r="J466" l="1"/>
  <c r="J465"/>
  <c r="D36" i="21" s="1"/>
  <c r="F36" s="1"/>
  <c r="C504" i="20"/>
  <c r="C506"/>
</calcChain>
</file>

<file path=xl/sharedStrings.xml><?xml version="1.0" encoding="utf-8"?>
<sst xmlns="http://schemas.openxmlformats.org/spreadsheetml/2006/main" count="908" uniqueCount="417">
  <si>
    <t>№ п/п</t>
  </si>
  <si>
    <t>ИП Афонченков</t>
  </si>
  <si>
    <t xml:space="preserve">ИП Редин </t>
  </si>
  <si>
    <t>ОПС №9</t>
  </si>
  <si>
    <t>ИП Якова</t>
  </si>
  <si>
    <t>ИП Иванова</t>
  </si>
  <si>
    <t>ИП Перчеклей</t>
  </si>
  <si>
    <t>РАЙПО</t>
  </si>
  <si>
    <t>ИП Команова</t>
  </si>
  <si>
    <t>ООО "Арис-Центр"</t>
  </si>
  <si>
    <t>МАУ ФОК "Снегирь"</t>
  </si>
  <si>
    <t>Всего по ТП-42</t>
  </si>
  <si>
    <t>ИП Помазкова</t>
  </si>
  <si>
    <t xml:space="preserve">ООО "Рантье </t>
  </si>
  <si>
    <t>ТП-48</t>
  </si>
  <si>
    <t>ИП Баринов</t>
  </si>
  <si>
    <t>Примечание</t>
  </si>
  <si>
    <t>Категория электроснабжения</t>
  </si>
  <si>
    <t>ТП-52</t>
  </si>
  <si>
    <t>ТП-49</t>
  </si>
  <si>
    <t>ТП-47</t>
  </si>
  <si>
    <t>ТП-41</t>
  </si>
  <si>
    <t>Всего по   с.ш. РП-3</t>
  </si>
  <si>
    <t xml:space="preserve">Резервируемая мощность по РП-10 </t>
  </si>
  <si>
    <t>Всего по с.ш. ТП-46</t>
  </si>
  <si>
    <t>яч. 17</t>
  </si>
  <si>
    <t>яч. 2</t>
  </si>
  <si>
    <t>яч. 13</t>
  </si>
  <si>
    <t>яч. 4</t>
  </si>
  <si>
    <t>яч. 16</t>
  </si>
  <si>
    <t>яч. 6</t>
  </si>
  <si>
    <t>яч. 15</t>
  </si>
  <si>
    <t>яч. 3</t>
  </si>
  <si>
    <t>яч. 14</t>
  </si>
  <si>
    <t>яч. 5</t>
  </si>
  <si>
    <t>яч.20</t>
  </si>
  <si>
    <t>яч.21</t>
  </si>
  <si>
    <t>яч.17</t>
  </si>
  <si>
    <t>яч.18</t>
  </si>
  <si>
    <t>яч. 12</t>
  </si>
  <si>
    <t xml:space="preserve">РП-10 </t>
  </si>
  <si>
    <t>ТП-118</t>
  </si>
  <si>
    <t>ТП-76 (ГПТУ)</t>
  </si>
  <si>
    <t>ТП-32</t>
  </si>
  <si>
    <t>1 с.ш.</t>
  </si>
  <si>
    <t>2 с.ш.</t>
  </si>
  <si>
    <t>КЛ 645</t>
  </si>
  <si>
    <t>КЛ 605</t>
  </si>
  <si>
    <t>Наименование точек присоединения</t>
  </si>
  <si>
    <t>Наименова-ние потребителей</t>
  </si>
  <si>
    <t xml:space="preserve">Резервируемая мощность </t>
  </si>
  <si>
    <t>Приложение</t>
  </si>
  <si>
    <t>к  однолинейной схеме электрических линий 6 кВ 15, 16 микрорайонов</t>
  </si>
  <si>
    <t>Таблица мощностей по ТП-41</t>
  </si>
  <si>
    <t>Наименование потребителя</t>
  </si>
  <si>
    <t>ИП Макшанцева Рынок</t>
  </si>
  <si>
    <t>ОГБУ "Рославльская ЦРБ" поликлиника</t>
  </si>
  <si>
    <t>Комитет ЖКХ ул. освещение</t>
  </si>
  <si>
    <t>ИП Гуторов магазин, сауна</t>
  </si>
  <si>
    <t>физ.лица, гаражи</t>
  </si>
  <si>
    <t>Таблица мощностей по ТП-42</t>
  </si>
  <si>
    <t>Администрация МО "Рославльский р-н"   школа №9</t>
  </si>
  <si>
    <t>ООО "Смоленскрегион-теплоэнерго" теплопункт №1</t>
  </si>
  <si>
    <t>Таблица мощностей по ТП-43</t>
  </si>
  <si>
    <t>ИП Герасимов автомойка</t>
  </si>
  <si>
    <t>ООО "Жилищник - 1" ж.д. 15-23</t>
  </si>
  <si>
    <t>Резервируемая мощность</t>
  </si>
  <si>
    <t>Таблица мощностей по ТП-44</t>
  </si>
  <si>
    <t>ООО "ТКЦ-1" кафе "Сапсан"</t>
  </si>
  <si>
    <t>МДОУ д/сад "Светлячок"</t>
  </si>
  <si>
    <t>ООО"Фирма Лукьянов" т/п "Алиса"</t>
  </si>
  <si>
    <t>ИП Новиков т/п "Бриг"</t>
  </si>
  <si>
    <t>Комитет ЖКХ   ул. освещение</t>
  </si>
  <si>
    <t>ИП Иванова автостоянка</t>
  </si>
  <si>
    <t>Таблица мощностей по ТП-45</t>
  </si>
  <si>
    <t>ООО "Титан" д.17</t>
  </si>
  <si>
    <t>ИП Шанина т/п "Цветы"</t>
  </si>
  <si>
    <t>ИП Литвинчук т/п "Цыпа"</t>
  </si>
  <si>
    <t>МДОУ д/ сад "Зол. Ключик"</t>
  </si>
  <si>
    <t>ЗАО "Тандер" м-н "Магнит"</t>
  </si>
  <si>
    <t>Таблица мощностей по ТП-46</t>
  </si>
  <si>
    <t>ООО "Титан" м-н д. 2</t>
  </si>
  <si>
    <t>ООО "Смоленскрегион-теплоэнерго" теплопункт № 3</t>
  </si>
  <si>
    <t>Таблица мощностей по ТП-47</t>
  </si>
  <si>
    <t>ИП Карташян ТЦ "Вечный зов</t>
  </si>
  <si>
    <t>Администр. МО "Рославльский р-н" школа № 10</t>
  </si>
  <si>
    <t>Администр. МО "Рославльский р-н" басейн школы № 10</t>
  </si>
  <si>
    <t>ООО "Смоленскрегион-теплоэнерго" теплопункт № 12</t>
  </si>
  <si>
    <t>Таблица мощностей по ТП-48</t>
  </si>
  <si>
    <t>Таблица мощностей по ТП-49</t>
  </si>
  <si>
    <t>МРСК Жилой поселок</t>
  </si>
  <si>
    <t>МРСК ул. освещение</t>
  </si>
  <si>
    <t>ИП Антипов автостоянка</t>
  </si>
  <si>
    <t>ИП Отроков шиномонтаж</t>
  </si>
  <si>
    <t>ИП Деревицкий стройплощадка</t>
  </si>
  <si>
    <t>Таблица мощностей по ТП-50</t>
  </si>
  <si>
    <t>ИП Литвинчук т/п "Витаминка"</t>
  </si>
  <si>
    <t>Местн.религ.организация храм</t>
  </si>
  <si>
    <t>ИП Чубаков т/п "Крыница"</t>
  </si>
  <si>
    <t>ИП Прудников стройплощадка</t>
  </si>
  <si>
    <t>ИП Карташян сл. Мастерские</t>
  </si>
  <si>
    <t>Таблица мощностей  по ТП-52</t>
  </si>
  <si>
    <t>яч.17        РП-10</t>
  </si>
  <si>
    <t>яч.2        РП-10</t>
  </si>
  <si>
    <t>Таблица мощностей по  РП 10</t>
  </si>
  <si>
    <t>Таблица мощностей по ТП-51</t>
  </si>
  <si>
    <t>нормального режима работы</t>
  </si>
  <si>
    <t xml:space="preserve">Допустимая максимальная мощность взята по мощности силового трансформатора </t>
  </si>
  <si>
    <t xml:space="preserve">Всего по  с. ш. ТП-41 </t>
  </si>
  <si>
    <t xml:space="preserve">Всего по ТП-41 </t>
  </si>
  <si>
    <t>3 категория</t>
  </si>
  <si>
    <t>2 категория</t>
  </si>
  <si>
    <t xml:space="preserve">Всего по 1 с.ш. ТП-43 </t>
  </si>
  <si>
    <t xml:space="preserve">Всего по ТП-43 </t>
  </si>
  <si>
    <t xml:space="preserve">3 категория </t>
  </si>
  <si>
    <t xml:space="preserve">Всего по с.ш. ТП-44 </t>
  </si>
  <si>
    <t xml:space="preserve">Всего по  ТП-44 </t>
  </si>
  <si>
    <t xml:space="preserve">Всего по с.ш. ТП-45 </t>
  </si>
  <si>
    <t xml:space="preserve">Всего по ТП-45 </t>
  </si>
  <si>
    <t>Допустимая максимальная мощность взята по мощности силового трансформатора</t>
  </si>
  <si>
    <t xml:space="preserve">Всего по ТП-46 </t>
  </si>
  <si>
    <t xml:space="preserve">Всего по  с.ш. ТП-47 </t>
  </si>
  <si>
    <t xml:space="preserve">Всего по ТП-47 </t>
  </si>
  <si>
    <t xml:space="preserve">Всего по  с. ш. ТП-48 </t>
  </si>
  <si>
    <t xml:space="preserve">Всего по ТП-48 </t>
  </si>
  <si>
    <t xml:space="preserve">Всего по  с.ш. ТП-49 </t>
  </si>
  <si>
    <t xml:space="preserve">Всего по ТП-49 </t>
  </si>
  <si>
    <t>Допустимая максимальная мощность взятапо мощности силового трансформатора</t>
  </si>
  <si>
    <t xml:space="preserve">Всего по с.ш. ТП-50 </t>
  </si>
  <si>
    <t xml:space="preserve">Всего по ТП-50 </t>
  </si>
  <si>
    <t xml:space="preserve">Всего по с. ш. ТП-51 </t>
  </si>
  <si>
    <t xml:space="preserve">Всего по ТП-51 </t>
  </si>
  <si>
    <t xml:space="preserve">Всего по   с.ш. ТП-52 </t>
  </si>
  <si>
    <t xml:space="preserve">Всего по ТП-52 </t>
  </si>
  <si>
    <t xml:space="preserve">Всего по  с. ш.ТП-76 </t>
  </si>
  <si>
    <t xml:space="preserve">Всего по ТП-76 </t>
  </si>
  <si>
    <t xml:space="preserve">Всего по   с.ш. РП-10 </t>
  </si>
  <si>
    <t>Всего по РП-3</t>
  </si>
  <si>
    <t xml:space="preserve"> 1 с.ш.</t>
  </si>
  <si>
    <t>МУП "Жилсервис" здание базы ЖКО</t>
  </si>
  <si>
    <t>ИП Литвинчук т/п "Мясо"</t>
  </si>
  <si>
    <t>Максимальная мощность по АБР при нормальном режиме работы,  кВт</t>
  </si>
  <si>
    <t xml:space="preserve"> 2с.ш.</t>
  </si>
  <si>
    <t>2с.ш.</t>
  </si>
  <si>
    <t>яч.15</t>
  </si>
  <si>
    <t>ТП-126</t>
  </si>
  <si>
    <t>ТП -76 (АТС)</t>
  </si>
  <si>
    <t>яч.11</t>
  </si>
  <si>
    <t xml:space="preserve">яч.16 </t>
  </si>
  <si>
    <t>яч.14</t>
  </si>
  <si>
    <t>яч.19</t>
  </si>
  <si>
    <t>яч. №5 "Пром."</t>
  </si>
  <si>
    <r>
      <rPr>
        <sz val="10"/>
        <color theme="1"/>
        <rFont val="Times New Roman"/>
        <family val="1"/>
        <charset val="204"/>
      </rPr>
      <t>ООО</t>
    </r>
    <r>
      <rPr>
        <sz val="11"/>
        <color theme="1"/>
        <rFont val="Times New Roman"/>
        <family val="1"/>
        <charset val="204"/>
      </rPr>
      <t xml:space="preserve"> "Смол.регионтеплоэнерго"т/п № 4</t>
    </r>
  </si>
  <si>
    <t>ООО "Смол.регионтеплоэнерго" т/п № 2</t>
  </si>
  <si>
    <r>
      <rPr>
        <sz val="10"/>
        <color theme="1"/>
        <rFont val="Times New Roman"/>
        <family val="1"/>
        <charset val="204"/>
      </rPr>
      <t>ООО</t>
    </r>
    <r>
      <rPr>
        <sz val="12"/>
        <color theme="1"/>
        <rFont val="Times New Roman"/>
        <family val="1"/>
        <charset val="204"/>
      </rPr>
      <t xml:space="preserve"> "Два капит."</t>
    </r>
  </si>
  <si>
    <t>ООО "Смоленскрегионтеплоэнерго" т/п №13</t>
  </si>
  <si>
    <t>Всего по РП-10</t>
  </si>
  <si>
    <t>Максимальная мощность по АБР при аварийном режиме работы,  кВт</t>
  </si>
  <si>
    <t>Резервируемая  мощность РП-3</t>
  </si>
  <si>
    <t>ИП Романенко т/п "сладкий мир"</t>
  </si>
  <si>
    <t>ИП Невский торг.-офисн. здание</t>
  </si>
  <si>
    <t>2с.ш</t>
  </si>
  <si>
    <t>1с.ш</t>
  </si>
  <si>
    <t>Бондарев гаражи</t>
  </si>
  <si>
    <t>ЗАО"Смоленская сотовая связь"АТС</t>
  </si>
  <si>
    <t>ООО "Электротовары"АТС</t>
  </si>
  <si>
    <t>Таблица мощностей по РП-3</t>
  </si>
  <si>
    <t>№п\п</t>
  </si>
  <si>
    <t>КЛ645</t>
  </si>
  <si>
    <t>КЛ605</t>
  </si>
  <si>
    <t xml:space="preserve"> офис Прогресс плюс</t>
  </si>
  <si>
    <t>Примечания</t>
  </si>
  <si>
    <t>3точки</t>
  </si>
  <si>
    <t>НН</t>
  </si>
  <si>
    <t>СН2</t>
  </si>
  <si>
    <t>ООО "Жилищник  ж.д 15мкр-д.20,д.21</t>
  </si>
  <si>
    <t>ООО "Жилищник ж.д. 15мкр-д.22</t>
  </si>
  <si>
    <t>ООО "Жилищник ж.д.15мкр-31</t>
  </si>
  <si>
    <t>ООО "Жилищник ж.д. 15мкр-д.17</t>
  </si>
  <si>
    <t>ООО "Жилищник ж.д. 15мкр-д.16</t>
  </si>
  <si>
    <t>ООО "Жилищник - 1" ж.д. 15мкр-11</t>
  </si>
  <si>
    <t>ООО "Жилищник - 1" ж.д. 15мкр-12</t>
  </si>
  <si>
    <t>1сш</t>
  </si>
  <si>
    <t>2сш</t>
  </si>
  <si>
    <t>ООО "Жилищник - 1" ж.д. 15мкр-32</t>
  </si>
  <si>
    <t>ООО "Жилищник - 1" ж.д. 15мкр-27</t>
  </si>
  <si>
    <t>ООО "Жилищник - 1" ж.д 15мкр-2</t>
  </si>
  <si>
    <t>ООО "Жилищник - 1" ж.д. 15мкр-1</t>
  </si>
  <si>
    <t>ООО "Жилищник - 1" ж.д. 16мкр-6</t>
  </si>
  <si>
    <t>ООО "Жилищник - 1" ж.д. 16мкр-5</t>
  </si>
  <si>
    <t>ООО "Жилищник - 1" ж.д. 16мкр-4</t>
  </si>
  <si>
    <t>ООО "Жилищник - 1" ж.д. 16мкр-3</t>
  </si>
  <si>
    <t>ООО "Жилищник - 1" ж.д. 16мкр-2</t>
  </si>
  <si>
    <t>ООО "Жилищник - 1" ж.д. 16мкр-1</t>
  </si>
  <si>
    <t>МБУК"РЦКС"Гришков С.Е.(Россия)</t>
  </si>
  <si>
    <t>ООО"Рантье"Смолкин А.М.(Россия)</t>
  </si>
  <si>
    <t>ООО "ВИП Тепло" ж.д 16мкр-22</t>
  </si>
  <si>
    <t>ООО "ВИП Тепло" ж.д. 16мкр-21</t>
  </si>
  <si>
    <t>ООО "ВИП Тепло" ж.д. 16мкр-20</t>
  </si>
  <si>
    <t>ООО"Жилищник-1" ж.д.16мкр-13а</t>
  </si>
  <si>
    <t>д/с в доме 16мкр-13а</t>
  </si>
  <si>
    <t>ООО "Жилищник - 1" ж.д. 15мкр-30</t>
  </si>
  <si>
    <t>ООО "Жилищник - 1" ж.д. 15мкр-26</t>
  </si>
  <si>
    <t>ООО "Жилищник - 1" ж.д. 15мкр-4</t>
  </si>
  <si>
    <t>ООО "Жилищник - 1" ж.д. 15мкр-2/1</t>
  </si>
  <si>
    <t>МУП "Жилсервис" ж.д 15мкр-2/2</t>
  </si>
  <si>
    <t>ООО "Жилищник - 1" ж.д. 15мкр-24</t>
  </si>
  <si>
    <t>ООО "Жилищник - 1" ж.д. 15мкр-25</t>
  </si>
  <si>
    <t>ООО "Жилищник - 1" ж.д. 15мкр-28</t>
  </si>
  <si>
    <t>ООО "Жилищник - 1" ж.д. 15мкр-13</t>
  </si>
  <si>
    <t>ООО "Жилищник - 1" ж.д. 15мкр-14</t>
  </si>
  <si>
    <t>ООО "Жилищник - 1" ж.д. 15мкр-15</t>
  </si>
  <si>
    <t>ООО "Жилищник - 1" ж.д. 15мкр-18,19</t>
  </si>
  <si>
    <t>ООО "Жилищник - 1" ж.д.16мкр-8</t>
  </si>
  <si>
    <t>ООО "Жилищник - 1" ж.д.16мкр-9</t>
  </si>
  <si>
    <t>ООО "Жилищник - 1" ж.д.16мкр-10</t>
  </si>
  <si>
    <t>ООО "Жилищник - 1" ж.д.16мкр-11</t>
  </si>
  <si>
    <t>ООО "Жилищник - 1" ж.д.16мкр-12</t>
  </si>
  <si>
    <t>Питающие кл</t>
  </si>
  <si>
    <t>КЛ</t>
  </si>
  <si>
    <t>Класс напряжения</t>
  </si>
  <si>
    <t>точки поставки,шт</t>
  </si>
  <si>
    <t>Кол-во,шт.</t>
  </si>
  <si>
    <t>ТП-46</t>
  </si>
  <si>
    <t>ТП-45</t>
  </si>
  <si>
    <t>ТП-44</t>
  </si>
  <si>
    <t>ТП-43</t>
  </si>
  <si>
    <t>ТП-42</t>
  </si>
  <si>
    <t>ТП-50</t>
  </si>
  <si>
    <t>ТП-51</t>
  </si>
  <si>
    <t>ТП-76</t>
  </si>
  <si>
    <t>РП-10</t>
  </si>
  <si>
    <t>РП-3</t>
  </si>
  <si>
    <t>№ п\п</t>
  </si>
  <si>
    <t>Объем свободной для технологического присоединения трансформаторной мощности(кВА)</t>
  </si>
  <si>
    <t>по 3 категории</t>
  </si>
  <si>
    <t>по 2 категории</t>
  </si>
  <si>
    <t xml:space="preserve"> -----</t>
  </si>
  <si>
    <t>Максимальная нагрузка по режим-ному дню за 2017 г., с учетом часов пик в нормальном режиме, в кВт</t>
  </si>
  <si>
    <t>Макс. нагрузка по режимному дню за 2017г., с учетом часов пик при работе в аварийном режиме, в кВт</t>
  </si>
  <si>
    <t>ф.АТС ЗТП-126</t>
  </si>
  <si>
    <t>Т1ф.2-2</t>
  </si>
  <si>
    <t>Т1ф.3-1</t>
  </si>
  <si>
    <t>Т1ф.3-4</t>
  </si>
  <si>
    <t>Т2ф.6-1</t>
  </si>
  <si>
    <t>Т2ф.6-4</t>
  </si>
  <si>
    <t>Т1ф.2-4</t>
  </si>
  <si>
    <t>Т1ф.3-2</t>
  </si>
  <si>
    <t>Т1ф.3-3</t>
  </si>
  <si>
    <t>Т2ф.7-4</t>
  </si>
  <si>
    <t>Т2ф.7-2</t>
  </si>
  <si>
    <t>Т1ф.2-1</t>
  </si>
  <si>
    <t>Т2ф.7-1</t>
  </si>
  <si>
    <t>Т1ф. 2-4</t>
  </si>
  <si>
    <t>Т2ф. 5-4</t>
  </si>
  <si>
    <t>Т2 ф.6-4</t>
  </si>
  <si>
    <t>Т2ф.5-1</t>
  </si>
  <si>
    <t>Т1ф. 2-1</t>
  </si>
  <si>
    <t>Т2ф. 5-1</t>
  </si>
  <si>
    <t>Т2ф. 5-2</t>
  </si>
  <si>
    <t>Т1ф. 2-3</t>
  </si>
  <si>
    <t>Т2ф. 6-3</t>
  </si>
  <si>
    <t>Т1ф.Р1</t>
  </si>
  <si>
    <t>Т2ф. 5-3</t>
  </si>
  <si>
    <t>Т2ф. 7-2</t>
  </si>
  <si>
    <t>Т2ф. 7-4</t>
  </si>
  <si>
    <t>Т2ф.8-1</t>
  </si>
  <si>
    <t>Т2ф.6-2</t>
  </si>
  <si>
    <t>Т2ф.Р2</t>
  </si>
  <si>
    <t>Т1ф. 1-1</t>
  </si>
  <si>
    <t>Т1ф. 1-2</t>
  </si>
  <si>
    <t>Т2ф.7-3</t>
  </si>
  <si>
    <t xml:space="preserve">Т1ф. 3-2 </t>
  </si>
  <si>
    <t>Т2ф.8-2</t>
  </si>
  <si>
    <t>Т2ф. 7-1</t>
  </si>
  <si>
    <t>Т1ф. 1-4</t>
  </si>
  <si>
    <t>Т2ф.8-4</t>
  </si>
  <si>
    <t>Т1ф. 3-1</t>
  </si>
  <si>
    <t>Т1ф. 3-3</t>
  </si>
  <si>
    <t>Т2ф. 6-4</t>
  </si>
  <si>
    <t>Т1ф. 1-3</t>
  </si>
  <si>
    <t>Т2ф. 8-3</t>
  </si>
  <si>
    <t>Т1ф.7-2</t>
  </si>
  <si>
    <t>Т1ф.7-3</t>
  </si>
  <si>
    <t>Т1ф. 7-4</t>
  </si>
  <si>
    <t>Т2ф. 6-1</t>
  </si>
  <si>
    <t>Т2ф. 6-2</t>
  </si>
  <si>
    <t xml:space="preserve"> Т2  ТП44 ф. 5-2</t>
  </si>
  <si>
    <t>Т2ф. 7-3</t>
  </si>
  <si>
    <t>Т1ф.8-4</t>
  </si>
  <si>
    <t>Т1ф. 8-2</t>
  </si>
  <si>
    <t>Т1ф.8-3</t>
  </si>
  <si>
    <t>Т2ф.6-3</t>
  </si>
  <si>
    <t>Т1ф.8-1</t>
  </si>
  <si>
    <t>Т2ф.5-4</t>
  </si>
  <si>
    <t>Т1ф.2-3</t>
  </si>
  <si>
    <t>Т1ф.8-2</t>
  </si>
  <si>
    <t>Т1ф. 9-2</t>
  </si>
  <si>
    <t>Т1ф. 9-4</t>
  </si>
  <si>
    <t>Т1ф. 2-2</t>
  </si>
  <si>
    <t>Т2ф. 9-3</t>
  </si>
  <si>
    <t>Т1ф. 4-2</t>
  </si>
  <si>
    <t>Т1ф. 4-1</t>
  </si>
  <si>
    <t>Т1ф. 3-4</t>
  </si>
  <si>
    <t>Т2ф. 8-4</t>
  </si>
  <si>
    <t>Т2ф. 9-2</t>
  </si>
  <si>
    <t>Т1ф. 4-4</t>
  </si>
  <si>
    <t>Т2ф. 8-1</t>
  </si>
  <si>
    <t>Т2ф. 8-2</t>
  </si>
  <si>
    <t>Т1ф. 7-2</t>
  </si>
  <si>
    <t>Т1ф. 7-3</t>
  </si>
  <si>
    <t>Т1ф. 7-1</t>
  </si>
  <si>
    <t>Т2ф.9-3</t>
  </si>
  <si>
    <t>Т1ф. 3-2</t>
  </si>
  <si>
    <t>Т2ф. 4-3</t>
  </si>
  <si>
    <t>Т2 ТП 44 ф.5-2</t>
  </si>
  <si>
    <t>Т2 ТП45 ф.5-2</t>
  </si>
  <si>
    <t>Т2 ТП 45 ф.5-2</t>
  </si>
  <si>
    <t>Т2 ТП45 Ф.5-2</t>
  </si>
  <si>
    <t>Т2 ТП44 ф.5-2</t>
  </si>
  <si>
    <t>Т2 ТП44ф. 5-2</t>
  </si>
  <si>
    <t>Резервируемая мощность по ТП,согласно секций шин ТП.</t>
  </si>
  <si>
    <t>Таблица мощностей по ТП-АТС-2-76</t>
  </si>
  <si>
    <t>Подготовил:</t>
  </si>
  <si>
    <t>техник-энергетик</t>
  </si>
  <si>
    <t>Согласовано:</t>
  </si>
  <si>
    <t>Директор ООО"Прогресс плюс"</t>
  </si>
  <si>
    <t>Шокин А.В.</t>
  </si>
  <si>
    <t>Власюк Ю.В.</t>
  </si>
  <si>
    <t>Сведения о наличии объема свободной для технологического присоединения к сетям ООО "Прогресс плюс"потребителей трансформаторной мощности по подстанциям и распределительным пунктам с дифференциацией по уровням напряжения ,согласно документации на технологическое присоединение  1.10. 2017 года</t>
  </si>
  <si>
    <t>1с.ш.</t>
  </si>
  <si>
    <t>Фролагин</t>
  </si>
  <si>
    <t>ИП Желтов Н.А.</t>
  </si>
  <si>
    <t>Итого по ТП-42</t>
  </si>
  <si>
    <t>ТП</t>
  </si>
  <si>
    <t>Т1</t>
  </si>
  <si>
    <t>Т2</t>
  </si>
  <si>
    <t>Допустимая максимальная нагрузка согласно установленного оборудования в норм.реж кВт</t>
  </si>
  <si>
    <t>ТП -51</t>
  </si>
  <si>
    <t>Комитет ЖКХ  ул. освещение</t>
  </si>
  <si>
    <t>ЖК "Космос"  ж. д 15мкр-5,6</t>
  </si>
  <si>
    <t>ООО "ТКЦ-1"  м-н "Сапсан"</t>
  </si>
  <si>
    <t>ООО "ТКЦ-1" м-н "Ритуал"</t>
  </si>
  <si>
    <t>МБДОУ "ЦРР - детский сад "Сказка"</t>
  </si>
  <si>
    <t>ИП Азаренко П.В.</t>
  </si>
  <si>
    <t>Наименование потребителей</t>
  </si>
  <si>
    <t>РП3</t>
  </si>
  <si>
    <t>КЛ от РП-10              до РП-3</t>
  </si>
  <si>
    <t>КЛ от РП3 до ПС Промышленная</t>
  </si>
  <si>
    <t>РП3 яч. 14</t>
  </si>
  <si>
    <t>РП3 яч. 16</t>
  </si>
  <si>
    <t>РП3 яч. 20</t>
  </si>
  <si>
    <t>РП3 яч. 15</t>
  </si>
  <si>
    <t>РП3 яч. 17</t>
  </si>
  <si>
    <t>РП3 яч. 21</t>
  </si>
  <si>
    <t>РП3 яч. 19</t>
  </si>
  <si>
    <t>КЛ 604 от ПС промышленная до ТП-32</t>
  </si>
  <si>
    <t>РП, ТП</t>
  </si>
  <si>
    <t>Ограничителем по пропускной способнос-ти является Шинный мост сечением 8х80</t>
  </si>
  <si>
    <t>Всего</t>
  </si>
  <si>
    <t>№ТП</t>
  </si>
  <si>
    <t>Максимальная нагрузка по режимному дню за 2018 г., с учетом часов пик в нормальном режиме, в кВт</t>
  </si>
  <si>
    <t>Максимальная нагрузка по режимному дню за 2018 г., с учетом часов пик при работе в аварийном режиме, в кВт</t>
  </si>
  <si>
    <t>Макимальная мощность трансформаторов писоединенных в нормальном режиме к РП</t>
  </si>
  <si>
    <t>Авар.р</t>
  </si>
  <si>
    <t>1. Ограничителем по пропускной способности является Шинный мост сечением 8х80=21756 кВт. 2. Ограничение по максимальной мощности присоединенных трансформаторов =6640 кВт.</t>
  </si>
  <si>
    <t>Резервируемая мощность по КЛ от РП-10 до РП-3</t>
  </si>
  <si>
    <t>Максимально допустимая пропускная мощность КЛ от РП-10 до РП-3 =5646</t>
  </si>
  <si>
    <t>КЛ 604</t>
  </si>
  <si>
    <t xml:space="preserve"> 2 с.ш.</t>
  </si>
  <si>
    <t>2 с.ш</t>
  </si>
  <si>
    <t>2 с ш</t>
  </si>
  <si>
    <t>ТП-44, 45</t>
  </si>
  <si>
    <t>ТП-42, 43, 46</t>
  </si>
  <si>
    <t>1. Ограничителем по пропускной способности является Шинный мост сечением 8х80=21756 кВт</t>
  </si>
  <si>
    <t>Наименование присоединения в ТП</t>
  </si>
  <si>
    <t>Резервируемая мощность КЛ от РП-3 до ПС Промышленная</t>
  </si>
  <si>
    <t>Объем свободной э/э для технологического присоединения потребителей 15-16 мкр по состоянию режимного дня в аварийном режиме</t>
  </si>
  <si>
    <t>3 кат</t>
  </si>
  <si>
    <t>2 кат</t>
  </si>
  <si>
    <t>Категория</t>
  </si>
  <si>
    <t>Объем свободной э/э для технологического присоединения потребителей 15-16 мкр по АБР дня в аварийном режиме</t>
  </si>
  <si>
    <t>Ограничителем по пропускной способности является Вакуумный выключатель с масимальной мощностью 8304 кВт</t>
  </si>
  <si>
    <t>Всего резервируемая мощность</t>
  </si>
  <si>
    <t>Ограничителем по пропускной способности является КЛ 645 с сечением (3х240) в воздухе</t>
  </si>
  <si>
    <t>Допустимая максимальная нагрузка согласно установленного оборудования в нормальном режиме кВт</t>
  </si>
  <si>
    <t>11 и 18 ячейки максимальная нагрузка = 1868 кВт</t>
  </si>
  <si>
    <t>Узел сети</t>
  </si>
  <si>
    <t>-</t>
  </si>
  <si>
    <t>Таблица 1</t>
  </si>
  <si>
    <t>Таблица 2</t>
  </si>
  <si>
    <t>Сведения о фактичесой загрузке объектов ТСО ООО "Прогресс-плюс", с указанием свободной для технологического присоединения  потребителей трансформаторной мощности по режимному дню, до 10кВ</t>
  </si>
  <si>
    <t>Максимальная нагрузка в режимный день в аварийном режиме, кВт</t>
  </si>
  <si>
    <t>Выполнеты тех. подключения, кВт</t>
  </si>
  <si>
    <t>Резервируемая мощность, кВт</t>
  </si>
  <si>
    <t>Центры питания ТСО "Прогресс плюс"</t>
  </si>
  <si>
    <t>Максимальная нагрузка в аварийном режиме согласно режимных дней. кВт</t>
  </si>
  <si>
    <t>Максимальная мощность выполненных тех.присоединений в аварийном режиме, кВт</t>
  </si>
  <si>
    <t>Резервируемая мощность в аварийном режиме, кВт</t>
  </si>
  <si>
    <t>1 кв.2018</t>
  </si>
  <si>
    <t>Ограничителем по пропускной способности является КЛ с сечением (3х185)</t>
  </si>
  <si>
    <t>ПС Промышленная яч. 4 (КЛ-605)</t>
  </si>
  <si>
    <t>ПС Промышленная яч. 45 (КЛ-645)</t>
  </si>
  <si>
    <t>Допустимая максимальная мощность взята по мощности силового трансформатора, с нагрузков в 70%</t>
  </si>
  <si>
    <t>Директор ООО ТСО "Прогресс плюс"</t>
  </si>
  <si>
    <t>_________________Шокин А.В.</t>
  </si>
  <si>
    <t>_______________Бурдыгов П.В.</t>
  </si>
  <si>
    <r>
      <rPr>
        <b/>
        <sz val="11"/>
        <color theme="1"/>
        <rFont val="Calibri"/>
        <family val="2"/>
        <charset val="204"/>
        <scheme val="minor"/>
      </rPr>
      <t>Таблица 1</t>
    </r>
    <r>
      <rPr>
        <sz val="11"/>
        <color theme="1"/>
        <rFont val="Calibri"/>
        <family val="2"/>
        <charset val="204"/>
        <scheme val="minor"/>
      </rPr>
      <t xml:space="preserve"> заполнена согласно режимных дней.</t>
    </r>
  </si>
  <si>
    <r>
      <rPr>
        <b/>
        <sz val="11"/>
        <color theme="1"/>
        <rFont val="Calibri"/>
        <family val="2"/>
        <charset val="204"/>
        <scheme val="minor"/>
      </rPr>
      <t xml:space="preserve">В Таблице 2 максимальная нагрузка </t>
    </r>
    <r>
      <rPr>
        <sz val="11"/>
        <color theme="1"/>
        <rFont val="Calibri"/>
        <family val="2"/>
        <charset val="204"/>
        <scheme val="minor"/>
      </rPr>
      <t xml:space="preserve">заполнена следующим образом: Для </t>
    </r>
    <r>
      <rPr>
        <b/>
        <sz val="11"/>
        <color theme="1"/>
        <rFont val="Calibri"/>
        <family val="2"/>
        <charset val="204"/>
        <scheme val="minor"/>
      </rPr>
      <t>ТП 41</t>
    </r>
    <r>
      <rPr>
        <sz val="11"/>
        <color theme="1"/>
        <rFont val="Calibri"/>
        <family val="2"/>
        <charset val="204"/>
        <scheme val="minor"/>
      </rPr>
      <t xml:space="preserve"> мы в 2018 год внесли мощность 238 а остальную расчитали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42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288 (произвольно),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43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284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44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251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45</t>
    </r>
    <r>
      <rPr>
        <sz val="11"/>
        <color theme="1"/>
        <rFont val="Calibri"/>
        <family val="2"/>
        <charset val="204"/>
        <scheme val="minor"/>
      </rPr>
      <t xml:space="preserve"> мы внесли в 2018 мощность 420, остальное расчитывали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46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303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47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612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48</t>
    </r>
    <r>
      <rPr>
        <sz val="11"/>
        <color theme="1"/>
        <rFont val="Calibri"/>
        <family val="2"/>
        <charset val="204"/>
        <scheme val="minor"/>
      </rPr>
      <t xml:space="preserve"> мы  внесли в 2017 мощность 400 (произвольно), остальное расчитывали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49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219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50</t>
    </r>
    <r>
      <rPr>
        <sz val="11"/>
        <color theme="1"/>
        <rFont val="Calibri"/>
        <family val="2"/>
        <charset val="204"/>
        <scheme val="minor"/>
      </rPr>
      <t xml:space="preserve"> мы внесли в 2018 мощность 330, остальное расчитывали согласно тез.подключений, для </t>
    </r>
    <r>
      <rPr>
        <b/>
        <sz val="11"/>
        <color theme="1"/>
        <rFont val="Calibri"/>
        <family val="2"/>
        <charset val="204"/>
        <scheme val="minor"/>
      </rPr>
      <t>ТП 51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119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52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360 (произвольно)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76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35 (по среднему), тех подключений не было. </t>
    </r>
  </si>
  <si>
    <r>
      <rPr>
        <b/>
        <sz val="11"/>
        <color theme="1"/>
        <rFont val="Calibri"/>
        <family val="2"/>
        <charset val="204"/>
        <scheme val="minor"/>
      </rPr>
      <t>В таблице 2 Резервная мощность</t>
    </r>
    <r>
      <rPr>
        <sz val="11"/>
        <color theme="1"/>
        <rFont val="Calibri"/>
        <family val="2"/>
        <charset val="204"/>
        <scheme val="minor"/>
      </rPr>
      <t xml:space="preserve">  расчитана: </t>
    </r>
    <r>
      <rPr>
        <b/>
        <sz val="11"/>
        <color theme="1"/>
        <rFont val="Calibri"/>
        <family val="2"/>
        <charset val="204"/>
        <scheme val="minor"/>
      </rPr>
      <t>ДЛЯ ТП</t>
    </r>
    <r>
      <rPr>
        <sz val="11"/>
        <color theme="1"/>
        <rFont val="Calibri"/>
        <family val="2"/>
        <charset val="204"/>
        <scheme val="minor"/>
      </rPr>
      <t xml:space="preserve"> - путем вычитания максимальной нагрузки от Допустимой максимальной мощности, которая взята по мощности силового трансформатора, с нагрузкой в 70%, </t>
    </r>
    <r>
      <rPr>
        <b/>
        <sz val="11"/>
        <color theme="1"/>
        <rFont val="Calibri"/>
        <family val="2"/>
        <charset val="204"/>
        <scheme val="minor"/>
      </rPr>
      <t>ДЛЯ КЛ</t>
    </r>
    <r>
      <rPr>
        <sz val="11"/>
        <color theme="1"/>
        <rFont val="Calibri"/>
        <family val="2"/>
        <charset val="204"/>
        <scheme val="minor"/>
      </rPr>
      <t xml:space="preserve"> путем вычитания максимальной нагрузки от Допустимой максимальной мощности, которая взята согласно  сечению КЛ (3х185) </t>
    </r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</si>
  <si>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 xml:space="preserve">: В таблицу 1 внесены показания согласно режимных дней (зимних) в аварийном режиме для </t>
    </r>
    <r>
      <rPr>
        <b/>
        <sz val="11"/>
        <color theme="1"/>
        <rFont val="Calibri"/>
        <family val="2"/>
        <charset val="204"/>
        <scheme val="minor"/>
      </rPr>
      <t>ТП</t>
    </r>
    <r>
      <rPr>
        <sz val="11"/>
        <color theme="1"/>
        <rFont val="Calibri"/>
        <family val="2"/>
        <charset val="204"/>
        <scheme val="minor"/>
      </rPr>
      <t xml:space="preserve">, и в нормальном режиме для </t>
    </r>
    <r>
      <rPr>
        <b/>
        <sz val="11"/>
        <color theme="1"/>
        <rFont val="Calibri"/>
        <family val="2"/>
        <charset val="204"/>
        <scheme val="minor"/>
      </rPr>
      <t>КЛ</t>
    </r>
    <r>
      <rPr>
        <sz val="11"/>
        <color theme="1"/>
        <rFont val="Calibri"/>
        <family val="2"/>
        <charset val="204"/>
        <scheme val="minor"/>
      </rPr>
      <t xml:space="preserve"> (КЛ 604 взята мощность в нормальнм режиме, мощность КЛ 645 и КЛ 605 = сумма  мощностей 645 + 605, в нормальном режиме). Тех.подключения 2015, 2016 годов идут по 3 категории, поэтому мощность взята номинальная, а 2017, 2018 - мощность тех.подключений (стройпрощадка, Сказка) идут по 2 категории, поэтому мощность умножена на 2. В таблице 2 расчет произведён следующим образом: Макс.нагрузка для КЛ 604 взатя по средней, для 645 и 605 на 2017 год мы внесли мощность 2550 (произвольно, а остальную мощность (на 2015 2016 2018 года) расчитывали согласно тех.подключений.</t>
    </r>
  </si>
  <si>
    <t>ИП Невский С.Н универсальный магазин 16мкр., земельный участок между д. №21 и д.№22</t>
  </si>
  <si>
    <t>Таблица мощностей по сетям 15, 16 микрорайонов на декабрь 2018 г</t>
  </si>
  <si>
    <t>ООО "Жилищник - 1" ж.д. 15мкр-7</t>
  </si>
  <si>
    <t>1 кв. 2019</t>
  </si>
  <si>
    <t xml:space="preserve"> 1 кв.2019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</si>
  <si>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напряжения, согласно документации на технологическое присоединение на 01.04.2019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</si>
</sst>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9C65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</cellStyleXfs>
  <cellXfs count="158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" fontId="3" fillId="0" borderId="0" xfId="0" applyNumberFormat="1" applyFont="1"/>
    <xf numFmtId="1" fontId="0" fillId="0" borderId="0" xfId="0" applyNumberForma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4" fillId="2" borderId="4" xfId="0" applyFont="1" applyFill="1" applyBorder="1" applyAlignment="1"/>
    <xf numFmtId="0" fontId="4" fillId="2" borderId="3" xfId="0" applyFont="1" applyFill="1" applyBorder="1" applyAlignment="1"/>
    <xf numFmtId="0" fontId="0" fillId="0" borderId="0" xfId="0"/>
    <xf numFmtId="0" fontId="15" fillId="4" borderId="1" xfId="2" applyBorder="1"/>
    <xf numFmtId="0" fontId="16" fillId="5" borderId="1" xfId="3" applyBorder="1"/>
    <xf numFmtId="0" fontId="0" fillId="0" borderId="0" xfId="0"/>
    <xf numFmtId="0" fontId="0" fillId="0" borderId="0" xfId="0"/>
    <xf numFmtId="0" fontId="17" fillId="6" borderId="16" xfId="4"/>
    <xf numFmtId="0" fontId="16" fillId="5" borderId="4" xfId="3" applyBorder="1" applyAlignment="1">
      <alignment horizontal="center" vertical="center"/>
    </xf>
    <xf numFmtId="0" fontId="16" fillId="5" borderId="5" xfId="3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4" borderId="4" xfId="2" applyBorder="1" applyAlignment="1">
      <alignment horizontal="center" vertical="center" wrapText="1"/>
    </xf>
    <xf numFmtId="0" fontId="15" fillId="4" borderId="5" xfId="2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5" borderId="1" xfId="3" applyBorder="1" applyAlignment="1">
      <alignment horizontal="center" vertical="center"/>
    </xf>
    <xf numFmtId="0" fontId="15" fillId="4" borderId="16" xfId="2" applyBorder="1" applyAlignment="1">
      <alignment horizontal="center" vertical="center"/>
    </xf>
    <xf numFmtId="0" fontId="16" fillId="5" borderId="16" xfId="3" applyBorder="1" applyAlignment="1">
      <alignment horizontal="center" vertical="center"/>
    </xf>
    <xf numFmtId="0" fontId="16" fillId="5" borderId="10" xfId="3" applyBorder="1" applyAlignment="1">
      <alignment horizontal="center" vertical="center"/>
    </xf>
    <xf numFmtId="0" fontId="14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5" fillId="4" borderId="20" xfId="2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4" borderId="25" xfId="2" applyBorder="1" applyAlignment="1">
      <alignment horizontal="center" vertical="center"/>
    </xf>
    <xf numFmtId="0" fontId="16" fillId="5" borderId="29" xfId="3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4" borderId="33" xfId="2" applyBorder="1" applyAlignment="1">
      <alignment horizontal="center" vertical="center" wrapText="1"/>
    </xf>
    <xf numFmtId="0" fontId="15" fillId="4" borderId="33" xfId="2" applyBorder="1" applyAlignment="1">
      <alignment horizontal="center" vertical="center"/>
    </xf>
    <xf numFmtId="0" fontId="16" fillId="5" borderId="33" xfId="3" applyBorder="1" applyAlignment="1">
      <alignment horizontal="center" vertical="center"/>
    </xf>
    <xf numFmtId="0" fontId="15" fillId="4" borderId="37" xfId="2" applyBorder="1" applyAlignment="1">
      <alignment horizontal="center" vertical="center"/>
    </xf>
    <xf numFmtId="0" fontId="15" fillId="4" borderId="38" xfId="2" applyBorder="1" applyAlignment="1">
      <alignment horizontal="center" vertical="center"/>
    </xf>
    <xf numFmtId="0" fontId="16" fillId="5" borderId="38" xfId="3" applyBorder="1" applyAlignment="1">
      <alignment horizontal="center" vertical="center"/>
    </xf>
    <xf numFmtId="0" fontId="16" fillId="5" borderId="39" xfId="3" applyBorder="1" applyAlignment="1">
      <alignment horizontal="center" vertical="center"/>
    </xf>
    <xf numFmtId="0" fontId="16" fillId="5" borderId="33" xfId="3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5" borderId="16" xfId="3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5" fillId="4" borderId="16" xfId="2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1" xfId="0" applyBorder="1"/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1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" xfId="0" applyBorder="1" applyAlignment="1"/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5" fillId="4" borderId="1" xfId="2" applyBorder="1" applyAlignment="1">
      <alignment horizontal="center" vertical="center"/>
    </xf>
    <xf numFmtId="0" fontId="16" fillId="5" borderId="41" xfId="3" applyBorder="1" applyAlignment="1">
      <alignment horizontal="center" vertical="center"/>
    </xf>
    <xf numFmtId="0" fontId="16" fillId="5" borderId="37" xfId="3" applyBorder="1" applyAlignment="1">
      <alignment horizontal="center"/>
    </xf>
    <xf numFmtId="0" fontId="16" fillId="5" borderId="43" xfId="3" applyBorder="1" applyAlignment="1">
      <alignment horizontal="center"/>
    </xf>
    <xf numFmtId="0" fontId="16" fillId="5" borderId="44" xfId="3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4" borderId="25" xfId="2" applyBorder="1" applyAlignment="1">
      <alignment horizontal="center"/>
    </xf>
    <xf numFmtId="0" fontId="16" fillId="5" borderId="29" xfId="3" applyBorder="1" applyAlignment="1">
      <alignment horizontal="center"/>
    </xf>
    <xf numFmtId="0" fontId="16" fillId="5" borderId="33" xfId="3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5" borderId="19" xfId="3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5" borderId="46" xfId="3" applyBorder="1" applyAlignment="1">
      <alignment horizontal="center" vertical="center"/>
    </xf>
    <xf numFmtId="0" fontId="16" fillId="5" borderId="21" xfId="3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5" borderId="25" xfId="3" applyBorder="1" applyAlignment="1">
      <alignment horizontal="center"/>
    </xf>
    <xf numFmtId="0" fontId="20" fillId="0" borderId="30" xfId="1" applyFont="1" applyFill="1" applyBorder="1" applyAlignment="1">
      <alignment horizontal="center" vertical="center"/>
    </xf>
    <xf numFmtId="0" fontId="22" fillId="0" borderId="32" xfId="1" applyFont="1" applyFill="1" applyBorder="1" applyAlignment="1">
      <alignment horizontal="center" vertical="center"/>
    </xf>
    <xf numFmtId="0" fontId="15" fillId="4" borderId="47" xfId="2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6" fillId="5" borderId="25" xfId="3" applyBorder="1" applyAlignment="1">
      <alignment horizontal="center" vertical="center"/>
    </xf>
    <xf numFmtId="0" fontId="15" fillId="4" borderId="29" xfId="2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4" borderId="47" xfId="2" applyBorder="1" applyAlignment="1">
      <alignment horizontal="center"/>
    </xf>
    <xf numFmtId="0" fontId="15" fillId="4" borderId="33" xfId="2" applyBorder="1" applyAlignment="1">
      <alignment horizontal="center"/>
    </xf>
    <xf numFmtId="0" fontId="15" fillId="4" borderId="29" xfId="2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/>
    <xf numFmtId="0" fontId="0" fillId="0" borderId="0" xfId="0" applyFill="1"/>
    <xf numFmtId="0" fontId="16" fillId="5" borderId="20" xfId="3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4" fillId="5" borderId="42" xfId="3" applyFont="1" applyBorder="1" applyAlignment="1">
      <alignment horizontal="center"/>
    </xf>
    <xf numFmtId="0" fontId="21" fillId="0" borderId="4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0" fillId="0" borderId="45" xfId="0" applyBorder="1"/>
    <xf numFmtId="0" fontId="21" fillId="0" borderId="24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21" fillId="0" borderId="36" xfId="0" applyFont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2" fontId="21" fillId="0" borderId="23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5" xfId="0" applyBorder="1"/>
    <xf numFmtId="0" fontId="6" fillId="0" borderId="5" xfId="0" applyFont="1" applyFill="1" applyBorder="1" applyAlignment="1">
      <alignment horizontal="center" vertical="center" wrapText="1"/>
    </xf>
    <xf numFmtId="0" fontId="17" fillId="6" borderId="16" xfId="4" applyBorder="1" applyAlignment="1">
      <alignment horizontal="center" vertical="center" wrapText="1"/>
    </xf>
    <xf numFmtId="0" fontId="17" fillId="6" borderId="29" xfId="4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4" fontId="21" fillId="0" borderId="48" xfId="0" applyNumberFormat="1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17" fillId="6" borderId="47" xfId="4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7" fillId="6" borderId="25" xfId="4" applyBorder="1" applyAlignment="1">
      <alignment horizontal="center" vertical="center" wrapText="1"/>
    </xf>
    <xf numFmtId="0" fontId="17" fillId="6" borderId="33" xfId="4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1" fillId="0" borderId="8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21" fillId="0" borderId="1" xfId="3" applyNumberFormat="1" applyFont="1" applyFill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Border="1" applyAlignment="1"/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0" xfId="0" applyBorder="1"/>
    <xf numFmtId="0" fontId="21" fillId="0" borderId="32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9" xfId="0" applyBorder="1"/>
    <xf numFmtId="2" fontId="21" fillId="0" borderId="19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3" xfId="0" applyBorder="1"/>
    <xf numFmtId="2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3" xfId="1" applyNumberFormat="1" applyFont="1" applyFill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2" fontId="21" fillId="0" borderId="24" xfId="1" applyNumberFormat="1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/>
    </xf>
    <xf numFmtId="2" fontId="21" fillId="0" borderId="19" xfId="1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4" xfId="2" applyNumberFormat="1" applyFont="1" applyFill="1" applyBorder="1" applyAlignment="1">
      <alignment horizontal="center" vertical="center"/>
    </xf>
    <xf numFmtId="2" fontId="21" fillId="2" borderId="2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4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textRotation="90" wrapText="1"/>
    </xf>
    <xf numFmtId="0" fontId="3" fillId="0" borderId="19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2" fontId="29" fillId="0" borderId="65" xfId="0" applyNumberFormat="1" applyFont="1" applyBorder="1" applyAlignment="1">
      <alignment horizontal="center" vertical="center"/>
    </xf>
    <xf numFmtId="2" fontId="29" fillId="0" borderId="65" xfId="0" applyNumberFormat="1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0" fillId="0" borderId="0" xfId="0" applyBorder="1" applyAlignment="1"/>
    <xf numFmtId="0" fontId="16" fillId="0" borderId="0" xfId="3" applyFill="1" applyBorder="1"/>
    <xf numFmtId="2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/>
    </xf>
    <xf numFmtId="2" fontId="6" fillId="7" borderId="32" xfId="0" applyNumberFormat="1" applyFont="1" applyFill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9" fillId="0" borderId="5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5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5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center" vertical="center"/>
    </xf>
    <xf numFmtId="2" fontId="21" fillId="0" borderId="9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21" fillId="0" borderId="9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9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2" fontId="29" fillId="0" borderId="24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1" fillId="0" borderId="0" xfId="0" applyFont="1"/>
    <xf numFmtId="2" fontId="4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2" fontId="21" fillId="2" borderId="1" xfId="3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5" xfId="0" applyFont="1" applyBorder="1" applyAlignment="1"/>
    <xf numFmtId="0" fontId="34" fillId="0" borderId="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66" xfId="0" applyBorder="1"/>
    <xf numFmtId="0" fontId="0" fillId="0" borderId="56" xfId="0" applyBorder="1"/>
    <xf numFmtId="0" fontId="34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64" fontId="33" fillId="0" borderId="8" xfId="0" applyNumberFormat="1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15" fillId="0" borderId="0" xfId="2" applyFill="1" applyBorder="1" applyAlignment="1">
      <alignment horizontal="center" vertical="center" wrapText="1"/>
    </xf>
    <xf numFmtId="0" fontId="13" fillId="0" borderId="0" xfId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15" fillId="4" borderId="23" xfId="2" applyBorder="1" applyAlignment="1">
      <alignment horizontal="center" vertical="center"/>
    </xf>
    <xf numFmtId="0" fontId="15" fillId="4" borderId="24" xfId="2" applyBorder="1" applyAlignment="1">
      <alignment horizontal="center" vertical="center"/>
    </xf>
    <xf numFmtId="0" fontId="16" fillId="5" borderId="23" xfId="3" applyBorder="1" applyAlignment="1">
      <alignment horizontal="center" vertical="center"/>
    </xf>
    <xf numFmtId="0" fontId="16" fillId="5" borderId="24" xfId="3" applyBorder="1" applyAlignment="1">
      <alignment horizontal="center" vertical="center"/>
    </xf>
    <xf numFmtId="0" fontId="15" fillId="4" borderId="19" xfId="2" applyBorder="1" applyAlignment="1">
      <alignment horizontal="center" vertical="center"/>
    </xf>
    <xf numFmtId="0" fontId="16" fillId="5" borderId="43" xfId="3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/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164" fontId="0" fillId="0" borderId="56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21" fillId="0" borderId="1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2" fillId="8" borderId="19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4" fontId="29" fillId="0" borderId="35" xfId="0" applyNumberFormat="1" applyFont="1" applyBorder="1" applyAlignment="1">
      <alignment horizontal="center" vertical="center"/>
    </xf>
    <xf numFmtId="164" fontId="29" fillId="0" borderId="23" xfId="0" applyNumberFormat="1" applyFont="1" applyBorder="1" applyAlignment="1">
      <alignment horizontal="center" vertical="center"/>
    </xf>
    <xf numFmtId="164" fontId="29" fillId="0" borderId="46" xfId="0" applyNumberFormat="1" applyFont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/>
    </xf>
    <xf numFmtId="164" fontId="29" fillId="0" borderId="45" xfId="0" applyNumberFormat="1" applyFont="1" applyBorder="1" applyAlignment="1">
      <alignment horizontal="center" vertical="center"/>
    </xf>
    <xf numFmtId="164" fontId="29" fillId="0" borderId="31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35" fillId="0" borderId="9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/>
    </xf>
    <xf numFmtId="164" fontId="35" fillId="0" borderId="4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2" fontId="29" fillId="0" borderId="22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29" fillId="0" borderId="8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" fontId="35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" fontId="35" fillId="0" borderId="11" xfId="0" applyNumberFormat="1" applyFont="1" applyBorder="1" applyAlignment="1">
      <alignment horizontal="center" vertical="center"/>
    </xf>
    <xf numFmtId="1" fontId="35" fillId="0" borderId="2" xfId="0" applyNumberFormat="1" applyFont="1" applyBorder="1" applyAlignment="1">
      <alignment horizontal="center" vertical="center"/>
    </xf>
    <xf numFmtId="1" fontId="35" fillId="0" borderId="13" xfId="0" applyNumberFormat="1" applyFont="1" applyBorder="1" applyAlignment="1">
      <alignment horizontal="center" vertical="center"/>
    </xf>
    <xf numFmtId="1" fontId="35" fillId="0" borderId="49" xfId="0" applyNumberFormat="1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1" fontId="35" fillId="0" borderId="36" xfId="0" applyNumberFormat="1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1" fontId="35" fillId="0" borderId="34" xfId="0" applyNumberFormat="1" applyFont="1" applyBorder="1" applyAlignment="1">
      <alignment horizontal="center" vertical="center"/>
    </xf>
    <xf numFmtId="1" fontId="35" fillId="0" borderId="36" xfId="0" applyNumberFormat="1" applyFont="1" applyBorder="1" applyAlignment="1">
      <alignment horizontal="center" vertical="center"/>
    </xf>
    <xf numFmtId="1" fontId="35" fillId="0" borderId="35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29" fillId="0" borderId="19" xfId="0" applyNumberFormat="1" applyFont="1" applyBorder="1" applyAlignment="1">
      <alignment horizontal="center" vertical="center" wrapText="1"/>
    </xf>
    <xf numFmtId="1" fontId="21" fillId="0" borderId="77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1" fontId="21" fillId="0" borderId="55" xfId="0" applyNumberFormat="1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 wrapText="1"/>
    </xf>
    <xf numFmtId="164" fontId="29" fillId="0" borderId="2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" fontId="29" fillId="0" borderId="5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2" fontId="29" fillId="0" borderId="66" xfId="0" applyNumberFormat="1" applyFont="1" applyBorder="1" applyAlignment="1">
      <alignment horizontal="center" vertical="center" wrapText="1"/>
    </xf>
    <xf numFmtId="2" fontId="29" fillId="0" borderId="65" xfId="0" applyNumberFormat="1" applyFont="1" applyBorder="1" applyAlignment="1">
      <alignment horizontal="center" vertical="center" wrapText="1"/>
    </xf>
    <xf numFmtId="2" fontId="29" fillId="0" borderId="2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29" fillId="0" borderId="46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164" fontId="29" fillId="0" borderId="53" xfId="0" applyNumberFormat="1" applyFont="1" applyBorder="1" applyAlignment="1">
      <alignment horizontal="center" vertical="center"/>
    </xf>
    <xf numFmtId="164" fontId="29" fillId="0" borderId="52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15" fillId="4" borderId="47" xfId="2" applyBorder="1" applyAlignment="1">
      <alignment horizontal="center"/>
    </xf>
    <xf numFmtId="0" fontId="15" fillId="4" borderId="16" xfId="2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0" fillId="0" borderId="3" xfId="0" applyNumberFormat="1" applyBorder="1"/>
    <xf numFmtId="2" fontId="0" fillId="0" borderId="5" xfId="0" applyNumberFormat="1" applyBorder="1"/>
    <xf numFmtId="0" fontId="21" fillId="0" borderId="28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5" borderId="4" xfId="3" applyBorder="1" applyAlignment="1">
      <alignment horizontal="center"/>
    </xf>
    <xf numFmtId="0" fontId="16" fillId="5" borderId="5" xfId="3" applyBorder="1" applyAlignment="1">
      <alignment horizontal="center"/>
    </xf>
    <xf numFmtId="0" fontId="15" fillId="4" borderId="4" xfId="2" applyBorder="1" applyAlignment="1">
      <alignment horizontal="center"/>
    </xf>
    <xf numFmtId="0" fontId="15" fillId="4" borderId="5" xfId="2" applyBorder="1" applyAlignment="1">
      <alignment horizontal="center"/>
    </xf>
    <xf numFmtId="0" fontId="0" fillId="0" borderId="5" xfId="0" applyBorder="1" applyAlignment="1">
      <alignment horizontal="center"/>
    </xf>
    <xf numFmtId="0" fontId="16" fillId="5" borderId="17" xfId="3" applyBorder="1" applyAlignment="1">
      <alignment horizontal="center"/>
    </xf>
    <xf numFmtId="0" fontId="16" fillId="5" borderId="18" xfId="3" applyBorder="1" applyAlignment="1">
      <alignment horizontal="center"/>
    </xf>
    <xf numFmtId="1" fontId="3" fillId="0" borderId="4" xfId="0" applyNumberFormat="1" applyFont="1" applyBorder="1" applyAlignment="1">
      <alignment horizontal="center" vertical="center" textRotation="90" wrapText="1"/>
    </xf>
    <xf numFmtId="1" fontId="3" fillId="0" borderId="3" xfId="0" applyNumberFormat="1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0" borderId="4" xfId="3" applyFont="1" applyFill="1" applyBorder="1" applyAlignment="1">
      <alignment horizontal="center" vertical="center"/>
    </xf>
    <xf numFmtId="0" fontId="25" fillId="0" borderId="32" xfId="3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4" borderId="4" xfId="2" applyBorder="1" applyAlignment="1">
      <alignment horizontal="center" vertical="center"/>
    </xf>
    <xf numFmtId="0" fontId="15" fillId="4" borderId="5" xfId="2" applyBorder="1" applyAlignment="1">
      <alignment horizontal="center" vertical="center"/>
    </xf>
    <xf numFmtId="0" fontId="16" fillId="5" borderId="4" xfId="3" applyBorder="1" applyAlignment="1">
      <alignment horizontal="center" vertical="center"/>
    </xf>
    <xf numFmtId="0" fontId="16" fillId="5" borderId="5" xfId="3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1" fontId="29" fillId="0" borderId="24" xfId="3" applyNumberFormat="1" applyFont="1" applyFill="1" applyBorder="1" applyAlignment="1">
      <alignment horizontal="center" vertical="center"/>
    </xf>
    <xf numFmtId="1" fontId="29" fillId="0" borderId="19" xfId="3" applyNumberFormat="1" applyFont="1" applyFill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164" fontId="29" fillId="0" borderId="48" xfId="0" applyNumberFormat="1" applyFont="1" applyBorder="1" applyAlignment="1">
      <alignment horizontal="center" vertical="center"/>
    </xf>
    <xf numFmtId="164" fontId="29" fillId="0" borderId="19" xfId="0" applyNumberFormat="1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164" fontId="29" fillId="0" borderId="34" xfId="0" applyNumberFormat="1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4" xfId="1" applyFill="1" applyBorder="1" applyAlignment="1">
      <alignment horizontal="center" vertical="center"/>
    </xf>
    <xf numFmtId="0" fontId="13" fillId="0" borderId="3" xfId="1" applyFill="1" applyBorder="1" applyAlignment="1">
      <alignment horizontal="center" vertical="center"/>
    </xf>
    <xf numFmtId="0" fontId="13" fillId="0" borderId="5" xfId="1" applyFill="1" applyBorder="1" applyAlignment="1">
      <alignment horizontal="center" vertical="center"/>
    </xf>
    <xf numFmtId="0" fontId="17" fillId="0" borderId="4" xfId="4" applyFill="1" applyBorder="1" applyAlignment="1">
      <alignment horizontal="center" vertical="center"/>
    </xf>
    <xf numFmtId="0" fontId="17" fillId="0" borderId="3" xfId="4" applyFill="1" applyBorder="1" applyAlignment="1">
      <alignment horizontal="center" vertical="center"/>
    </xf>
    <xf numFmtId="0" fontId="17" fillId="0" borderId="5" xfId="4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12" xfId="0" applyBorder="1"/>
    <xf numFmtId="0" fontId="0" fillId="0" borderId="30" xfId="0" applyBorder="1"/>
    <xf numFmtId="0" fontId="0" fillId="0" borderId="31" xfId="0" applyBorder="1"/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6" fillId="5" borderId="25" xfId="3" applyBorder="1" applyAlignment="1">
      <alignment horizontal="center" vertical="center"/>
    </xf>
    <xf numFmtId="0" fontId="16" fillId="5" borderId="29" xfId="3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 wrapText="1"/>
    </xf>
    <xf numFmtId="164" fontId="29" fillId="0" borderId="27" xfId="0" applyNumberFormat="1" applyFont="1" applyBorder="1" applyAlignment="1">
      <alignment horizontal="center" vertical="center" wrapText="1"/>
    </xf>
    <xf numFmtId="164" fontId="29" fillId="0" borderId="30" xfId="0" applyNumberFormat="1" applyFont="1" applyBorder="1" applyAlignment="1">
      <alignment horizontal="center" vertical="center" wrapText="1"/>
    </xf>
    <xf numFmtId="164" fontId="29" fillId="0" borderId="31" xfId="0" applyNumberFormat="1" applyFont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62" xfId="0" applyNumberFormat="1" applyFont="1" applyBorder="1" applyAlignment="1">
      <alignment horizontal="center" vertical="center" wrapText="1"/>
    </xf>
    <xf numFmtId="164" fontId="29" fillId="0" borderId="60" xfId="0" applyNumberFormat="1" applyFont="1" applyBorder="1" applyAlignment="1">
      <alignment horizontal="center" vertical="center" wrapText="1"/>
    </xf>
    <xf numFmtId="164" fontId="29" fillId="0" borderId="71" xfId="0" applyNumberFormat="1" applyFont="1" applyBorder="1" applyAlignment="1">
      <alignment horizontal="center" vertical="center"/>
    </xf>
    <xf numFmtId="164" fontId="29" fillId="0" borderId="72" xfId="0" applyNumberFormat="1" applyFont="1" applyBorder="1" applyAlignment="1">
      <alignment horizontal="center" vertical="center"/>
    </xf>
    <xf numFmtId="164" fontId="29" fillId="0" borderId="68" xfId="0" applyNumberFormat="1" applyFont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/>
    </xf>
    <xf numFmtId="164" fontId="29" fillId="0" borderId="9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29" fillId="0" borderId="3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wrapText="1"/>
    </xf>
    <xf numFmtId="164" fontId="29" fillId="0" borderId="24" xfId="3" applyNumberFormat="1" applyFont="1" applyFill="1" applyBorder="1" applyAlignment="1">
      <alignment horizontal="center" vertical="center"/>
    </xf>
    <xf numFmtId="164" fontId="29" fillId="0" borderId="19" xfId="3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2" fontId="29" fillId="0" borderId="54" xfId="0" applyNumberFormat="1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64" fontId="35" fillId="0" borderId="23" xfId="0" applyNumberFormat="1" applyFont="1" applyBorder="1" applyAlignment="1">
      <alignment horizontal="center" vertical="center"/>
    </xf>
    <xf numFmtId="164" fontId="35" fillId="0" borderId="34" xfId="0" applyNumberFormat="1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164" fontId="35" fillId="0" borderId="1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/>
    </xf>
    <xf numFmtId="2" fontId="29" fillId="0" borderId="6" xfId="0" applyNumberFormat="1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 wrapText="1"/>
    </xf>
    <xf numFmtId="2" fontId="29" fillId="0" borderId="21" xfId="0" applyNumberFormat="1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164" fontId="29" fillId="0" borderId="73" xfId="0" applyNumberFormat="1" applyFont="1" applyBorder="1" applyAlignment="1">
      <alignment horizontal="center" vertical="center" wrapText="1"/>
    </xf>
    <xf numFmtId="164" fontId="29" fillId="0" borderId="70" xfId="0" applyNumberFormat="1" applyFont="1" applyBorder="1" applyAlignment="1">
      <alignment horizontal="center" vertical="center" wrapText="1"/>
    </xf>
    <xf numFmtId="164" fontId="29" fillId="0" borderId="73" xfId="0" applyNumberFormat="1" applyFont="1" applyBorder="1" applyAlignment="1">
      <alignment horizontal="center" vertical="center"/>
    </xf>
    <xf numFmtId="164" fontId="29" fillId="0" borderId="74" xfId="0" applyNumberFormat="1" applyFont="1" applyBorder="1" applyAlignment="1">
      <alignment horizontal="center" vertical="center"/>
    </xf>
    <xf numFmtId="164" fontId="29" fillId="0" borderId="70" xfId="0" applyNumberFormat="1" applyFont="1" applyBorder="1" applyAlignment="1">
      <alignment horizontal="center" vertical="center"/>
    </xf>
    <xf numFmtId="2" fontId="29" fillId="0" borderId="26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2" fontId="29" fillId="0" borderId="30" xfId="0" applyNumberFormat="1" applyFont="1" applyBorder="1" applyAlignment="1">
      <alignment horizontal="center" vertical="center" wrapText="1"/>
    </xf>
    <xf numFmtId="2" fontId="29" fillId="0" borderId="31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 wrapText="1"/>
    </xf>
    <xf numFmtId="2" fontId="29" fillId="0" borderId="45" xfId="0" applyNumberFormat="1" applyFont="1" applyBorder="1" applyAlignment="1">
      <alignment horizontal="center" vertical="center" wrapText="1"/>
    </xf>
    <xf numFmtId="164" fontId="29" fillId="0" borderId="32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164" fontId="29" fillId="0" borderId="61" xfId="0" applyNumberFormat="1" applyFont="1" applyBorder="1" applyAlignment="1">
      <alignment horizontal="center" vertical="center" wrapText="1"/>
    </xf>
    <xf numFmtId="2" fontId="29" fillId="0" borderId="61" xfId="0" applyNumberFormat="1" applyFont="1" applyBorder="1" applyAlignment="1">
      <alignment horizontal="center" vertical="center" wrapText="1"/>
    </xf>
    <xf numFmtId="2" fontId="29" fillId="0" borderId="60" xfId="0" applyNumberFormat="1" applyFont="1" applyBorder="1" applyAlignment="1">
      <alignment horizontal="center" vertical="center" wrapText="1"/>
    </xf>
    <xf numFmtId="2" fontId="29" fillId="0" borderId="57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2" fontId="29" fillId="0" borderId="4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59" xfId="0" applyNumberFormat="1" applyFont="1" applyBorder="1" applyAlignment="1">
      <alignment horizontal="center" vertical="center" wrapText="1"/>
    </xf>
    <xf numFmtId="164" fontId="29" fillId="0" borderId="24" xfId="0" applyNumberFormat="1" applyFont="1" applyBorder="1" applyAlignment="1">
      <alignment horizontal="center" vertical="center" wrapText="1"/>
    </xf>
    <xf numFmtId="164" fontId="29" fillId="0" borderId="64" xfId="0" applyNumberFormat="1" applyFont="1" applyBorder="1" applyAlignment="1">
      <alignment horizontal="center" vertical="center" wrapText="1"/>
    </xf>
    <xf numFmtId="164" fontId="29" fillId="0" borderId="56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164" fontId="35" fillId="0" borderId="67" xfId="0" applyNumberFormat="1" applyFont="1" applyBorder="1" applyAlignment="1">
      <alignment horizontal="center" vertical="center"/>
    </xf>
    <xf numFmtId="164" fontId="33" fillId="0" borderId="77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33" fillId="0" borderId="10" xfId="0" applyNumberFormat="1" applyFont="1" applyFill="1" applyBorder="1" applyAlignment="1">
      <alignment horizontal="center" vertical="center" wrapText="1"/>
    </xf>
    <xf numFmtId="0" fontId="0" fillId="0" borderId="59" xfId="0" applyBorder="1"/>
    <xf numFmtId="0" fontId="0" fillId="0" borderId="11" xfId="0" applyBorder="1"/>
    <xf numFmtId="0" fontId="0" fillId="0" borderId="63" xfId="0" applyBorder="1"/>
    <xf numFmtId="164" fontId="33" fillId="0" borderId="77" xfId="0" applyNumberFormat="1" applyFont="1" applyFill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164" fontId="29" fillId="0" borderId="57" xfId="0" applyNumberFormat="1" applyFont="1" applyBorder="1" applyAlignment="1">
      <alignment horizontal="center" vertical="center"/>
    </xf>
    <xf numFmtId="164" fontId="29" fillId="0" borderId="56" xfId="0" applyNumberFormat="1" applyFont="1" applyBorder="1" applyAlignment="1">
      <alignment horizontal="center" vertical="center"/>
    </xf>
    <xf numFmtId="1" fontId="35" fillId="0" borderId="67" xfId="0" applyNumberFormat="1" applyFont="1" applyBorder="1" applyAlignment="1">
      <alignment horizontal="center" vertical="center"/>
    </xf>
    <xf numFmtId="1" fontId="35" fillId="0" borderId="5" xfId="0" applyNumberFormat="1" applyFont="1" applyBorder="1" applyAlignment="1">
      <alignment horizontal="center" vertical="center"/>
    </xf>
    <xf numFmtId="164" fontId="29" fillId="0" borderId="66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1" fontId="29" fillId="0" borderId="56" xfId="0" applyNumberFormat="1" applyFont="1" applyBorder="1" applyAlignment="1">
      <alignment horizontal="center" vertical="center"/>
    </xf>
    <xf numFmtId="1" fontId="29" fillId="0" borderId="73" xfId="0" applyNumberFormat="1" applyFont="1" applyBorder="1" applyAlignment="1">
      <alignment horizontal="center" vertical="center" wrapText="1"/>
    </xf>
    <xf numFmtId="1" fontId="29" fillId="0" borderId="46" xfId="0" applyNumberFormat="1" applyFont="1" applyBorder="1" applyAlignment="1">
      <alignment horizontal="center" vertical="center" wrapText="1"/>
    </xf>
    <xf numFmtId="1" fontId="29" fillId="0" borderId="74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1" fontId="29" fillId="0" borderId="70" xfId="0" applyNumberFormat="1" applyFont="1" applyBorder="1" applyAlignment="1">
      <alignment horizontal="center" vertical="center" wrapText="1"/>
    </xf>
    <xf numFmtId="1" fontId="29" fillId="0" borderId="45" xfId="0" applyNumberFormat="1" applyFont="1" applyBorder="1" applyAlignment="1">
      <alignment horizontal="center" vertical="center" wrapText="1"/>
    </xf>
    <xf numFmtId="1" fontId="29" fillId="0" borderId="24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64" fontId="29" fillId="0" borderId="22" xfId="0" applyNumberFormat="1" applyFont="1" applyBorder="1" applyAlignment="1">
      <alignment horizontal="center" vertical="center"/>
    </xf>
    <xf numFmtId="2" fontId="35" fillId="0" borderId="53" xfId="0" applyNumberFormat="1" applyFont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164" fontId="33" fillId="0" borderId="6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164" fontId="33" fillId="0" borderId="5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29" fillId="0" borderId="57" xfId="0" applyNumberFormat="1" applyFont="1" applyBorder="1" applyAlignment="1">
      <alignment horizontal="center" vertical="center" wrapText="1"/>
    </xf>
    <xf numFmtId="1" fontId="29" fillId="0" borderId="56" xfId="0" applyNumberFormat="1" applyFont="1" applyBorder="1" applyAlignment="1">
      <alignment horizontal="center" vertical="center" wrapText="1"/>
    </xf>
    <xf numFmtId="1" fontId="29" fillId="0" borderId="54" xfId="0" applyNumberFormat="1" applyFont="1" applyBorder="1" applyAlignment="1">
      <alignment horizontal="center" vertical="center" wrapText="1"/>
    </xf>
    <xf numFmtId="1" fontId="29" fillId="0" borderId="69" xfId="0" applyNumberFormat="1" applyFont="1" applyBorder="1" applyAlignment="1">
      <alignment horizontal="center" vertical="center" wrapText="1"/>
    </xf>
    <xf numFmtId="1" fontId="29" fillId="0" borderId="66" xfId="0" applyNumberFormat="1" applyFont="1" applyBorder="1" applyAlignment="1">
      <alignment horizontal="center" vertical="center" wrapText="1"/>
    </xf>
    <xf numFmtId="164" fontId="29" fillId="0" borderId="76" xfId="0" applyNumberFormat="1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164" fontId="29" fillId="0" borderId="45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2" fontId="29" fillId="0" borderId="32" xfId="0" applyNumberFormat="1" applyFont="1" applyBorder="1" applyAlignment="1">
      <alignment horizontal="center" vertical="center"/>
    </xf>
    <xf numFmtId="164" fontId="29" fillId="0" borderId="73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164" fontId="29" fillId="0" borderId="26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64" fontId="33" fillId="0" borderId="77" xfId="0" applyNumberFormat="1" applyFont="1" applyBorder="1" applyAlignment="1">
      <alignment horizontal="center" vertical="center"/>
    </xf>
    <xf numFmtId="164" fontId="33" fillId="0" borderId="7" xfId="0" applyNumberFormat="1" applyFont="1" applyBorder="1" applyAlignment="1">
      <alignment horizontal="center" vertical="center"/>
    </xf>
    <xf numFmtId="164" fontId="33" fillId="0" borderId="55" xfId="0" applyNumberFormat="1" applyFont="1" applyBorder="1" applyAlignment="1">
      <alignment horizontal="center" vertical="center"/>
    </xf>
    <xf numFmtId="164" fontId="35" fillId="0" borderId="78" xfId="0" applyNumberFormat="1" applyFont="1" applyBorder="1" applyAlignment="1">
      <alignment horizontal="center" vertical="center"/>
    </xf>
    <xf numFmtId="164" fontId="35" fillId="0" borderId="53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33" fillId="0" borderId="6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1" fontId="29" fillId="0" borderId="64" xfId="0" applyNumberFormat="1" applyFont="1" applyBorder="1" applyAlignment="1">
      <alignment horizontal="center" vertical="center" wrapText="1"/>
    </xf>
    <xf numFmtId="2" fontId="29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21" fillId="0" borderId="17" xfId="4" applyNumberFormat="1" applyFont="1" applyFill="1" applyBorder="1" applyAlignment="1">
      <alignment horizontal="center" vertical="center"/>
    </xf>
    <xf numFmtId="164" fontId="21" fillId="0" borderId="40" xfId="4" applyNumberFormat="1" applyFont="1" applyFill="1" applyBorder="1" applyAlignment="1">
      <alignment horizontal="center" vertical="center"/>
    </xf>
    <xf numFmtId="164" fontId="21" fillId="0" borderId="18" xfId="4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" fontId="29" fillId="0" borderId="45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" fontId="29" fillId="0" borderId="3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7" xfId="0" applyNumberFormat="1" applyFont="1" applyBorder="1" applyAlignment="1">
      <alignment horizontal="center" vertical="center"/>
    </xf>
    <xf numFmtId="2" fontId="35" fillId="0" borderId="8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2" fontId="35" fillId="0" borderId="48" xfId="0" applyNumberFormat="1" applyFont="1" applyBorder="1" applyAlignment="1">
      <alignment horizontal="center" vertical="center"/>
    </xf>
    <xf numFmtId="2" fontId="35" fillId="0" borderId="52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" xfId="0" applyNumberFormat="1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2" fontId="21" fillId="0" borderId="49" xfId="0" applyNumberFormat="1" applyFont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9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7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">
    <cellStyle name="Вывод" xfId="4" builtinId="21"/>
    <cellStyle name="Нейтральный" xfId="1" builtinId="28"/>
    <cellStyle name="Обычный" xfId="0" builtinId="0"/>
    <cellStyle name="Плохой" xfId="3" builtinId="27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90;&#1100;/&#1044;&#1051;&#1071;%20&#1055;&#1056;&#1054;&#1042;&#1045;&#1056;&#1050;&#1048;/&#1057;&#1072;&#1074;&#1077;&#1083;&#1100;&#1077;&#1074;&#1072;/&#1088;&#1077;&#1078;&#1080;&#1084;&#1085;&#1099;&#1081;%20&#1076;&#1077;&#1085;&#1100;%20&#1076;&#1077;&#1082;&#1072;&#1073;&#1088;&#1100;/&#1040;&#1083;&#1075;&#1086;&#1088;&#1080;&#1090;&#1084;%20&#1088;&#1077;&#1078;&#1080;&#1084;&#1085;&#1086;&#1075;&#1086;%20&#1076;&#1085;&#1103;/&#1052;&#1072;&#1082;&#1089;&#1080;&#1084;&#1072;&#1083;&#1100;&#1085;&#1072;&#1103;%20&#1085;&#1072;&#1088;&#1075;&#1091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И"/>
    </sheetNames>
    <sheetDataSet>
      <sheetData sheetId="0">
        <row r="6">
          <cell r="J6">
            <v>21.183120000034251</v>
          </cell>
        </row>
        <row r="8">
          <cell r="J8">
            <v>22.711920000012874</v>
          </cell>
        </row>
        <row r="10">
          <cell r="J10">
            <v>23.313600000084815</v>
          </cell>
        </row>
        <row r="12">
          <cell r="J12">
            <v>21.8565</v>
          </cell>
        </row>
        <row r="14">
          <cell r="J14">
            <v>27.633599999915344</v>
          </cell>
        </row>
        <row r="16">
          <cell r="J16">
            <v>35.828519999994271</v>
          </cell>
        </row>
        <row r="18">
          <cell r="J18">
            <v>0</v>
          </cell>
        </row>
        <row r="19">
          <cell r="J19">
            <v>4.7332800000091479</v>
          </cell>
        </row>
        <row r="22">
          <cell r="J22">
            <v>1.1999999999989086</v>
          </cell>
        </row>
        <row r="24">
          <cell r="J24">
            <v>3.6000000000103682</v>
          </cell>
        </row>
        <row r="25">
          <cell r="J25">
            <v>6.3000000000010914</v>
          </cell>
        </row>
        <row r="26">
          <cell r="J26">
            <v>1.7099999999984448</v>
          </cell>
        </row>
        <row r="27">
          <cell r="J27">
            <v>5.999999999994543</v>
          </cell>
        </row>
        <row r="29">
          <cell r="J29">
            <v>50.787000000001079</v>
          </cell>
        </row>
        <row r="30">
          <cell r="J30">
            <v>38.999999999978172</v>
          </cell>
        </row>
        <row r="31">
          <cell r="J31">
            <v>17.95680000001089</v>
          </cell>
        </row>
        <row r="33">
          <cell r="J33">
            <v>14.362560000014151</v>
          </cell>
        </row>
        <row r="35">
          <cell r="J35">
            <v>32.990803738309594</v>
          </cell>
        </row>
        <row r="36">
          <cell r="J36">
            <v>21.077457943920024</v>
          </cell>
        </row>
        <row r="37">
          <cell r="J37">
            <v>0.85480373831754564</v>
          </cell>
        </row>
        <row r="38">
          <cell r="J38">
            <v>6.8769345794375516</v>
          </cell>
        </row>
        <row r="39">
          <cell r="J39">
            <v>5.1840000000018334</v>
          </cell>
        </row>
        <row r="41">
          <cell r="J41">
            <v>2.5199999999977081</v>
          </cell>
        </row>
        <row r="42">
          <cell r="J42">
            <v>5.9472190692147731</v>
          </cell>
        </row>
        <row r="43">
          <cell r="J43">
            <v>4.5527809307415703</v>
          </cell>
        </row>
        <row r="44">
          <cell r="J44">
            <v>2.2571316767827407</v>
          </cell>
        </row>
        <row r="45">
          <cell r="J45">
            <v>1.8221874388631456</v>
          </cell>
        </row>
        <row r="46">
          <cell r="J46">
            <v>2.8202700058786374</v>
          </cell>
        </row>
        <row r="47">
          <cell r="J47">
            <v>0.54253570729970546</v>
          </cell>
        </row>
        <row r="48">
          <cell r="J48">
            <v>29.105999999993582</v>
          </cell>
        </row>
        <row r="50">
          <cell r="J50">
            <v>32.670000000010802</v>
          </cell>
        </row>
        <row r="52">
          <cell r="J52">
            <v>4.3560000000005399</v>
          </cell>
        </row>
        <row r="54">
          <cell r="J54">
            <v>27.71999999995678</v>
          </cell>
        </row>
        <row r="55">
          <cell r="J55">
            <v>59.4</v>
          </cell>
        </row>
        <row r="56">
          <cell r="J56">
            <v>4.9964231585350269</v>
          </cell>
        </row>
        <row r="57">
          <cell r="J57">
            <v>1.8922097605343049</v>
          </cell>
        </row>
        <row r="58">
          <cell r="J58">
            <v>2.5043952712954036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179.99999999983629</v>
          </cell>
        </row>
        <row r="62">
          <cell r="J62">
            <v>2.0520214030932804</v>
          </cell>
        </row>
        <row r="63">
          <cell r="J63">
            <v>2.267999999997937</v>
          </cell>
        </row>
        <row r="64">
          <cell r="J64">
            <v>2.6824500000009488</v>
          </cell>
        </row>
        <row r="65">
          <cell r="J65">
            <v>18.648630000030153</v>
          </cell>
        </row>
        <row r="66">
          <cell r="J66">
            <v>2.4000000000114596</v>
          </cell>
        </row>
        <row r="67">
          <cell r="J67">
            <v>18.400000000037835</v>
          </cell>
        </row>
        <row r="68">
          <cell r="J68">
            <v>1.2000000000023192</v>
          </cell>
        </row>
        <row r="69">
          <cell r="J69">
            <v>3.9000000000032742</v>
          </cell>
        </row>
        <row r="70">
          <cell r="J70">
            <v>3.0000000000006821</v>
          </cell>
        </row>
        <row r="71">
          <cell r="J71">
            <v>4.9000000000069122</v>
          </cell>
        </row>
        <row r="72">
          <cell r="J72">
            <v>2.4000000000046384</v>
          </cell>
        </row>
        <row r="73">
          <cell r="J73">
            <v>1.8000000000029104</v>
          </cell>
        </row>
        <row r="74">
          <cell r="J74">
            <v>2.3999999999978172</v>
          </cell>
        </row>
        <row r="75">
          <cell r="J75">
            <v>4.1999999999961801</v>
          </cell>
        </row>
        <row r="77">
          <cell r="J77">
            <v>2.6189999999976181</v>
          </cell>
        </row>
        <row r="79">
          <cell r="J79">
            <v>6.0506422018293593</v>
          </cell>
        </row>
        <row r="80">
          <cell r="J80">
            <v>1.1493577981640923</v>
          </cell>
        </row>
        <row r="81">
          <cell r="J81">
            <v>4.4419499999892267</v>
          </cell>
        </row>
        <row r="82">
          <cell r="J82">
            <v>4.7380799999956906</v>
          </cell>
        </row>
        <row r="83">
          <cell r="J83">
            <v>3.1680000000003927</v>
          </cell>
        </row>
        <row r="84">
          <cell r="J84">
            <v>4.977021403095736</v>
          </cell>
        </row>
        <row r="85">
          <cell r="J85">
            <v>18.299999999990177</v>
          </cell>
        </row>
        <row r="86">
          <cell r="J86">
            <v>0</v>
          </cell>
        </row>
        <row r="87">
          <cell r="J87">
            <v>14.25600000002305</v>
          </cell>
        </row>
        <row r="89">
          <cell r="J89">
            <v>0.74169438466288851</v>
          </cell>
        </row>
        <row r="90">
          <cell r="J90">
            <v>2.772000000002881</v>
          </cell>
        </row>
        <row r="92">
          <cell r="J92">
            <v>17.600000000002183</v>
          </cell>
        </row>
        <row r="93">
          <cell r="J93">
            <v>3.5161807865499894</v>
          </cell>
        </row>
        <row r="94">
          <cell r="J94">
            <v>27.200000000011642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0.61199999999944332</v>
          </cell>
        </row>
        <row r="98">
          <cell r="J98">
            <v>0.80697180963963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35.599999999976717</v>
          </cell>
        </row>
        <row r="103">
          <cell r="J103">
            <v>0</v>
          </cell>
        </row>
        <row r="104">
          <cell r="J104">
            <v>1.7911712247339651</v>
          </cell>
        </row>
        <row r="105">
          <cell r="J105">
            <v>2.879785969086841</v>
          </cell>
        </row>
        <row r="106">
          <cell r="J106">
            <v>0</v>
          </cell>
        </row>
        <row r="107">
          <cell r="J107">
            <v>3.8609999999762294</v>
          </cell>
        </row>
        <row r="112">
          <cell r="J112">
            <v>0</v>
          </cell>
        </row>
        <row r="113">
          <cell r="J113">
            <v>0.7999999999992724</v>
          </cell>
        </row>
        <row r="114">
          <cell r="J114">
            <v>1.2000000000000455</v>
          </cell>
        </row>
        <row r="115">
          <cell r="J115">
            <v>32.800000000024738</v>
          </cell>
        </row>
        <row r="116">
          <cell r="J116">
            <v>0</v>
          </cell>
        </row>
        <row r="117">
          <cell r="J117">
            <v>21.600000000016735</v>
          </cell>
        </row>
        <row r="118">
          <cell r="J118">
            <v>20.699999999999932</v>
          </cell>
        </row>
        <row r="127">
          <cell r="J127">
            <v>19.992000000008556</v>
          </cell>
        </row>
        <row r="128">
          <cell r="J128">
            <v>40.277999999863091</v>
          </cell>
        </row>
        <row r="129">
          <cell r="J129">
            <v>26.75399999999572</v>
          </cell>
        </row>
        <row r="130">
          <cell r="J130">
            <v>41.321999999949185</v>
          </cell>
        </row>
        <row r="132">
          <cell r="J132">
            <v>0.7963200000173819</v>
          </cell>
        </row>
        <row r="133">
          <cell r="J133">
            <v>1.0399999999999636</v>
          </cell>
        </row>
        <row r="138">
          <cell r="J138">
            <v>36.900000000096043</v>
          </cell>
        </row>
        <row r="141">
          <cell r="J141">
            <v>33.861419999982708</v>
          </cell>
        </row>
        <row r="142">
          <cell r="J142">
            <v>14.699999999938882</v>
          </cell>
        </row>
        <row r="144">
          <cell r="J144">
            <v>34.056000000023047</v>
          </cell>
        </row>
        <row r="146">
          <cell r="J146">
            <v>21.310366361365531</v>
          </cell>
        </row>
        <row r="147">
          <cell r="J147">
            <v>0.93671940049958369</v>
          </cell>
        </row>
        <row r="148">
          <cell r="J148">
            <v>13.112715840008876</v>
          </cell>
        </row>
        <row r="149">
          <cell r="J149">
            <v>12.453633218001508</v>
          </cell>
        </row>
        <row r="150">
          <cell r="J150">
            <v>23.700000000026193</v>
          </cell>
        </row>
        <row r="151">
          <cell r="J151">
            <v>26.10000000007858</v>
          </cell>
        </row>
        <row r="153">
          <cell r="J153">
            <v>22.297499999999999</v>
          </cell>
        </row>
        <row r="155">
          <cell r="J155">
            <v>21.599999999925785</v>
          </cell>
        </row>
        <row r="157">
          <cell r="J157">
            <v>29.700000000048021</v>
          </cell>
        </row>
        <row r="158">
          <cell r="J158">
            <v>2.1000000000049113</v>
          </cell>
        </row>
        <row r="159">
          <cell r="J159">
            <v>24.600000000100408</v>
          </cell>
        </row>
        <row r="160">
          <cell r="J160">
            <v>37.199999999938882</v>
          </cell>
        </row>
        <row r="162">
          <cell r="J162">
            <v>16.80000000003929</v>
          </cell>
        </row>
        <row r="163">
          <cell r="J163">
            <v>16.682399999930638</v>
          </cell>
        </row>
        <row r="165">
          <cell r="J165">
            <v>16.581599999931058</v>
          </cell>
        </row>
        <row r="167">
          <cell r="J167">
            <v>14.719999999986612</v>
          </cell>
        </row>
        <row r="169">
          <cell r="J169">
            <v>17.279999999984284</v>
          </cell>
        </row>
        <row r="171">
          <cell r="J171">
            <v>28.000000000029104</v>
          </cell>
        </row>
        <row r="173">
          <cell r="J173">
            <v>29.399999999986903</v>
          </cell>
        </row>
        <row r="175">
          <cell r="J175">
            <v>29.699999999938882</v>
          </cell>
        </row>
        <row r="177">
          <cell r="J177">
            <v>27.900000000008731</v>
          </cell>
        </row>
        <row r="179">
          <cell r="J179">
            <v>22.5</v>
          </cell>
        </row>
        <row r="181">
          <cell r="J181">
            <v>25.200000000004366</v>
          </cell>
        </row>
        <row r="182">
          <cell r="J182">
            <v>21.899999999986903</v>
          </cell>
        </row>
        <row r="183">
          <cell r="J183">
            <v>35.69999999996071</v>
          </cell>
        </row>
        <row r="185">
          <cell r="J185">
            <v>24.799999999959255</v>
          </cell>
        </row>
        <row r="186">
          <cell r="J186">
            <v>0</v>
          </cell>
        </row>
        <row r="187">
          <cell r="J187">
            <v>35.711999999967524</v>
          </cell>
        </row>
        <row r="188">
          <cell r="J188">
            <v>2.3039999999979046</v>
          </cell>
        </row>
        <row r="189">
          <cell r="J189">
            <v>36.80000000007567</v>
          </cell>
        </row>
        <row r="190">
          <cell r="J190">
            <v>36.799999999930151</v>
          </cell>
        </row>
        <row r="191">
          <cell r="J191">
            <v>1.6019700000045229</v>
          </cell>
        </row>
        <row r="192">
          <cell r="J192">
            <v>18.379440000051893</v>
          </cell>
        </row>
        <row r="193">
          <cell r="J193">
            <v>25.200000000004366</v>
          </cell>
        </row>
        <row r="194">
          <cell r="J194">
            <v>70.308000000022005</v>
          </cell>
        </row>
        <row r="195">
          <cell r="J195">
            <v>3.5116800000010988</v>
          </cell>
        </row>
        <row r="196">
          <cell r="J196">
            <v>29.700000000048021</v>
          </cell>
        </row>
        <row r="198">
          <cell r="J198">
            <v>32.399999999943248</v>
          </cell>
        </row>
        <row r="200">
          <cell r="J200">
            <v>17.400000000052387</v>
          </cell>
        </row>
        <row r="201">
          <cell r="J201">
            <v>15.299999999951979</v>
          </cell>
        </row>
        <row r="202">
          <cell r="J202">
            <v>3.9550499999947677</v>
          </cell>
        </row>
        <row r="203">
          <cell r="J203">
            <v>12.318899999983705</v>
          </cell>
        </row>
        <row r="204">
          <cell r="J204">
            <v>18.300000000017462</v>
          </cell>
        </row>
        <row r="205">
          <cell r="J205">
            <v>1.8000000000017735</v>
          </cell>
        </row>
        <row r="206">
          <cell r="J206">
            <v>23.699999999917054</v>
          </cell>
        </row>
        <row r="208">
          <cell r="J208">
            <v>30</v>
          </cell>
        </row>
        <row r="210">
          <cell r="J210">
            <v>36.504840000034832</v>
          </cell>
        </row>
        <row r="211">
          <cell r="J211">
            <v>1.795320000039188</v>
          </cell>
        </row>
        <row r="212">
          <cell r="J212">
            <v>20.743840000017414</v>
          </cell>
        </row>
        <row r="213">
          <cell r="J213">
            <v>0</v>
          </cell>
        </row>
        <row r="214">
          <cell r="J214">
            <v>15.899999999965075</v>
          </cell>
        </row>
        <row r="216">
          <cell r="J216">
            <v>15.600000000122236</v>
          </cell>
        </row>
        <row r="218">
          <cell r="J218">
            <v>34.173055859771772</v>
          </cell>
        </row>
        <row r="219">
          <cell r="J219">
            <v>3.7432639649473072</v>
          </cell>
        </row>
        <row r="220">
          <cell r="J220">
            <v>40.800000000017462</v>
          </cell>
        </row>
        <row r="221">
          <cell r="J221">
            <v>40.800000000017462</v>
          </cell>
        </row>
        <row r="248">
          <cell r="J248">
            <v>0</v>
          </cell>
        </row>
        <row r="249">
          <cell r="J249">
            <v>35.999999999999233</v>
          </cell>
        </row>
        <row r="251">
          <cell r="J251">
            <v>1967.9999999993015</v>
          </cell>
        </row>
        <row r="252">
          <cell r="J252">
            <v>42.599999999947613</v>
          </cell>
        </row>
        <row r="253">
          <cell r="J253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3"/>
  <sheetViews>
    <sheetView topLeftCell="A7" zoomScale="70" zoomScaleNormal="70" workbookViewId="0">
      <selection activeCell="F27" sqref="F27"/>
    </sheetView>
  </sheetViews>
  <sheetFormatPr defaultRowHeight="15"/>
  <cols>
    <col min="1" max="1" width="5.5703125" style="200" customWidth="1"/>
    <col min="2" max="2" width="17.42578125" customWidth="1"/>
    <col min="3" max="4" width="18.140625" customWidth="1"/>
    <col min="5" max="5" width="16.7109375" style="261" customWidth="1"/>
    <col min="6" max="6" width="8.7109375" customWidth="1"/>
    <col min="7" max="7" width="8.140625" customWidth="1"/>
    <col min="8" max="11" width="8.7109375" style="81" customWidth="1"/>
    <col min="12" max="14" width="8.7109375" customWidth="1"/>
    <col min="15" max="16" width="8.7109375" style="81" customWidth="1"/>
    <col min="17" max="17" width="8.7109375" customWidth="1"/>
    <col min="18" max="19" width="8.7109375" style="81" customWidth="1"/>
    <col min="20" max="21" width="8.7109375" customWidth="1"/>
    <col min="22" max="22" width="7.7109375" customWidth="1"/>
    <col min="23" max="23" width="7.42578125" customWidth="1"/>
    <col min="24" max="25" width="8.7109375" style="81" customWidth="1"/>
    <col min="26" max="30" width="8.7109375" customWidth="1"/>
    <col min="31" max="33" width="9.7109375" customWidth="1"/>
    <col min="34" max="34" width="5.85546875" customWidth="1"/>
    <col min="35" max="35" width="6.42578125" customWidth="1"/>
    <col min="36" max="36" width="7.7109375" customWidth="1"/>
    <col min="39" max="39" width="8.42578125" customWidth="1"/>
    <col min="40" max="40" width="7.140625" customWidth="1"/>
    <col min="41" max="41" width="8.28515625" customWidth="1"/>
    <col min="42" max="42" width="9" customWidth="1"/>
    <col min="43" max="43" width="8.28515625" customWidth="1"/>
    <col min="44" max="44" width="8.42578125" customWidth="1"/>
    <col min="45" max="45" width="6.28515625" customWidth="1"/>
    <col min="46" max="46" width="7.7109375" customWidth="1"/>
    <col min="47" max="47" width="6.42578125" customWidth="1"/>
    <col min="48" max="48" width="5.5703125" customWidth="1"/>
    <col min="49" max="49" width="7.140625" customWidth="1"/>
    <col min="50" max="50" width="6.28515625" customWidth="1"/>
    <col min="51" max="51" width="5.42578125" customWidth="1"/>
  </cols>
  <sheetData>
    <row r="1" spans="1:51" ht="15" customHeight="1">
      <c r="A1" s="1183" t="s">
        <v>51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  <c r="V1" s="1183"/>
      <c r="W1" s="1183"/>
      <c r="X1" s="1183"/>
      <c r="Y1" s="1183"/>
      <c r="Z1" s="1183"/>
      <c r="AA1" s="1183"/>
    </row>
    <row r="2" spans="1:51" ht="15" customHeight="1">
      <c r="A2" s="1183" t="s">
        <v>52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1183"/>
      <c r="R2" s="1183"/>
      <c r="S2" s="1183"/>
      <c r="T2" s="1183"/>
      <c r="U2" s="1183"/>
      <c r="V2" s="1183"/>
      <c r="W2" s="1183"/>
      <c r="X2" s="1183"/>
      <c r="Y2" s="1183"/>
      <c r="Z2" s="1183"/>
      <c r="AA2" s="1183"/>
    </row>
    <row r="3" spans="1:51" ht="15" customHeight="1">
      <c r="A3" s="1183" t="s">
        <v>106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183"/>
      <c r="X3" s="1183"/>
      <c r="Y3" s="1183"/>
      <c r="Z3" s="1183"/>
      <c r="AA3" s="1183"/>
    </row>
    <row r="4" spans="1:51" ht="33" customHeight="1">
      <c r="A4" s="1156" t="s">
        <v>412</v>
      </c>
      <c r="B4" s="1156"/>
      <c r="C4" s="1156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6"/>
      <c r="P4" s="1156"/>
      <c r="Q4" s="1156"/>
      <c r="R4" s="1156"/>
      <c r="S4" s="1156"/>
      <c r="T4" s="1156"/>
      <c r="U4" s="1156"/>
      <c r="V4" s="1156"/>
      <c r="W4" s="1156"/>
      <c r="X4" s="1156"/>
      <c r="Y4" s="1156"/>
      <c r="Z4" s="1156"/>
      <c r="AA4" s="1156"/>
      <c r="AD4" s="1183" t="s">
        <v>106</v>
      </c>
      <c r="AE4" s="1183"/>
      <c r="AF4" s="1183"/>
      <c r="AG4" s="1183"/>
      <c r="AH4" s="1183"/>
      <c r="AI4" s="1183"/>
      <c r="AJ4" s="1183"/>
      <c r="AK4" s="1183"/>
      <c r="AL4" s="1183"/>
      <c r="AM4" s="1183"/>
      <c r="AN4" s="1183"/>
      <c r="AO4" s="1183"/>
      <c r="AP4" s="1183"/>
      <c r="AQ4" s="1183"/>
      <c r="AR4" s="1183"/>
      <c r="AS4" s="1183"/>
      <c r="AT4" s="1183"/>
      <c r="AU4" s="1183"/>
      <c r="AV4" s="1183"/>
      <c r="AW4" s="1183"/>
      <c r="AX4" s="1183"/>
      <c r="AY4" s="1183"/>
    </row>
    <row r="5" spans="1:51" ht="156.75" customHeight="1">
      <c r="A5" s="740" t="s">
        <v>0</v>
      </c>
      <c r="B5" s="740" t="s">
        <v>375</v>
      </c>
      <c r="C5" s="1184" t="s">
        <v>54</v>
      </c>
      <c r="D5" s="1185"/>
      <c r="E5" s="1149" t="s">
        <v>17</v>
      </c>
      <c r="F5" s="1167" t="s">
        <v>361</v>
      </c>
      <c r="G5" s="1168"/>
      <c r="H5" s="1168"/>
      <c r="I5" s="1169"/>
      <c r="J5" s="1167" t="s">
        <v>362</v>
      </c>
      <c r="K5" s="1168"/>
      <c r="L5" s="1168"/>
      <c r="M5" s="1168"/>
      <c r="N5" s="1167" t="s">
        <v>141</v>
      </c>
      <c r="O5" s="1168"/>
      <c r="P5" s="1168"/>
      <c r="Q5" s="1169"/>
      <c r="R5" s="1167" t="s">
        <v>157</v>
      </c>
      <c r="S5" s="1168"/>
      <c r="T5" s="1168"/>
      <c r="U5" s="1169"/>
      <c r="V5" s="1095" t="s">
        <v>337</v>
      </c>
      <c r="W5" s="1096"/>
      <c r="X5" s="1167" t="s">
        <v>16</v>
      </c>
      <c r="Y5" s="1169"/>
      <c r="AB5" s="1197" t="s">
        <v>218</v>
      </c>
      <c r="AC5" s="1198"/>
      <c r="AD5" s="85" t="s">
        <v>171</v>
      </c>
      <c r="AE5" s="1197" t="s">
        <v>220</v>
      </c>
      <c r="AF5" s="1198"/>
    </row>
    <row r="6" spans="1:51" ht="39.75" customHeight="1">
      <c r="A6" s="741"/>
      <c r="B6" s="741"/>
      <c r="C6" s="860"/>
      <c r="D6" s="1186"/>
      <c r="E6" s="1189"/>
      <c r="F6" s="966" t="s">
        <v>334</v>
      </c>
      <c r="G6" s="967"/>
      <c r="H6" s="71" t="s">
        <v>46</v>
      </c>
      <c r="I6" s="70" t="s">
        <v>47</v>
      </c>
      <c r="J6" s="966" t="s">
        <v>334</v>
      </c>
      <c r="K6" s="967"/>
      <c r="L6" s="71" t="s">
        <v>46</v>
      </c>
      <c r="M6" s="70" t="s">
        <v>47</v>
      </c>
      <c r="N6" s="966" t="s">
        <v>334</v>
      </c>
      <c r="O6" s="967"/>
      <c r="P6" s="71" t="s">
        <v>46</v>
      </c>
      <c r="Q6" s="70" t="s">
        <v>47</v>
      </c>
      <c r="R6" s="966" t="s">
        <v>334</v>
      </c>
      <c r="S6" s="967"/>
      <c r="T6" s="71" t="s">
        <v>46</v>
      </c>
      <c r="U6" s="70" t="s">
        <v>47</v>
      </c>
      <c r="V6" s="33" t="s">
        <v>46</v>
      </c>
      <c r="W6" s="33" t="s">
        <v>47</v>
      </c>
      <c r="X6" s="33" t="s">
        <v>168</v>
      </c>
      <c r="Y6" s="33" t="s">
        <v>169</v>
      </c>
      <c r="AB6" s="86">
        <v>645</v>
      </c>
      <c r="AC6" s="83">
        <v>605</v>
      </c>
      <c r="AD6" s="727" t="s">
        <v>171</v>
      </c>
      <c r="AE6" s="1085" t="s">
        <v>173</v>
      </c>
      <c r="AF6" s="1087" t="s">
        <v>174</v>
      </c>
    </row>
    <row r="7" spans="1:51" ht="25.5" customHeight="1">
      <c r="A7" s="742"/>
      <c r="B7" s="742"/>
      <c r="C7" s="1187"/>
      <c r="D7" s="1188"/>
      <c r="E7" s="1190"/>
      <c r="F7" s="103" t="s">
        <v>335</v>
      </c>
      <c r="G7" s="103" t="s">
        <v>336</v>
      </c>
      <c r="H7" s="101" t="s">
        <v>138</v>
      </c>
      <c r="I7" s="101" t="s">
        <v>45</v>
      </c>
      <c r="J7" s="103" t="s">
        <v>335</v>
      </c>
      <c r="K7" s="103" t="s">
        <v>336</v>
      </c>
      <c r="L7" s="33" t="s">
        <v>138</v>
      </c>
      <c r="M7" s="33" t="s">
        <v>45</v>
      </c>
      <c r="N7" s="321" t="s">
        <v>335</v>
      </c>
      <c r="O7" s="321" t="s">
        <v>336</v>
      </c>
      <c r="P7" s="322" t="s">
        <v>138</v>
      </c>
      <c r="Q7" s="322" t="s">
        <v>45</v>
      </c>
      <c r="R7" s="321" t="s">
        <v>335</v>
      </c>
      <c r="S7" s="321" t="s">
        <v>336</v>
      </c>
      <c r="T7" s="322" t="s">
        <v>138</v>
      </c>
      <c r="U7" s="322" t="s">
        <v>45</v>
      </c>
      <c r="V7" s="94" t="s">
        <v>330</v>
      </c>
      <c r="W7" s="103" t="s">
        <v>161</v>
      </c>
      <c r="X7" s="94" t="s">
        <v>330</v>
      </c>
      <c r="Y7" s="94" t="s">
        <v>143</v>
      </c>
      <c r="AB7" s="87" t="s">
        <v>219</v>
      </c>
      <c r="AC7" s="84" t="s">
        <v>219</v>
      </c>
      <c r="AD7" s="1084"/>
      <c r="AE7" s="1086"/>
      <c r="AF7" s="1088"/>
    </row>
    <row r="8" spans="1:51" ht="21.95" customHeight="1">
      <c r="A8" s="478">
        <v>1</v>
      </c>
      <c r="B8" s="31">
        <v>2</v>
      </c>
      <c r="C8" s="966">
        <v>3</v>
      </c>
      <c r="D8" s="967"/>
      <c r="E8" s="481">
        <v>4</v>
      </c>
      <c r="F8" s="30">
        <v>5</v>
      </c>
      <c r="G8" s="30">
        <v>6</v>
      </c>
      <c r="H8" s="102">
        <v>7</v>
      </c>
      <c r="I8" s="102">
        <v>8</v>
      </c>
      <c r="J8" s="102">
        <v>9</v>
      </c>
      <c r="K8" s="102">
        <v>10</v>
      </c>
      <c r="L8" s="30">
        <v>11</v>
      </c>
      <c r="M8" s="30">
        <v>12</v>
      </c>
      <c r="N8" s="323">
        <v>13</v>
      </c>
      <c r="O8" s="323">
        <v>14</v>
      </c>
      <c r="P8" s="323">
        <v>15</v>
      </c>
      <c r="Q8" s="323">
        <v>16</v>
      </c>
      <c r="R8" s="323">
        <v>17</v>
      </c>
      <c r="S8" s="323">
        <v>18</v>
      </c>
      <c r="T8" s="323">
        <v>19</v>
      </c>
      <c r="U8" s="323">
        <v>20</v>
      </c>
      <c r="V8" s="30">
        <v>21</v>
      </c>
      <c r="W8" s="30">
        <v>22</v>
      </c>
      <c r="X8" s="30">
        <v>23</v>
      </c>
      <c r="Y8" s="33">
        <v>24</v>
      </c>
      <c r="AB8" s="1199" t="s">
        <v>221</v>
      </c>
      <c r="AC8" s="1200"/>
      <c r="AD8" s="6" t="s">
        <v>237</v>
      </c>
      <c r="AE8" s="1045" t="s">
        <v>222</v>
      </c>
      <c r="AF8" s="1047"/>
    </row>
    <row r="9" spans="1:51" ht="24" customHeight="1">
      <c r="A9" s="810" t="s">
        <v>53</v>
      </c>
      <c r="B9" s="997"/>
      <c r="C9" s="997"/>
      <c r="D9" s="997"/>
      <c r="E9" s="997"/>
      <c r="F9" s="997"/>
      <c r="G9" s="997"/>
      <c r="H9" s="997"/>
      <c r="I9" s="997"/>
      <c r="J9" s="997"/>
      <c r="K9" s="997"/>
      <c r="L9" s="997"/>
      <c r="M9" s="997"/>
      <c r="N9" s="997"/>
      <c r="O9" s="997"/>
      <c r="P9" s="997"/>
      <c r="Q9" s="997"/>
      <c r="R9" s="997"/>
      <c r="S9" s="997"/>
      <c r="T9" s="997"/>
      <c r="U9" s="997"/>
      <c r="V9" s="997"/>
      <c r="W9" s="997"/>
      <c r="X9" s="997"/>
      <c r="Y9" s="998"/>
      <c r="AB9" s="6" t="s">
        <v>182</v>
      </c>
      <c r="AC9" s="6" t="s">
        <v>183</v>
      </c>
      <c r="AD9" s="6"/>
      <c r="AE9" s="6" t="s">
        <v>182</v>
      </c>
      <c r="AF9" s="6" t="s">
        <v>183</v>
      </c>
    </row>
    <row r="10" spans="1:51" ht="24.95" customHeight="1" thickBot="1">
      <c r="A10" s="117">
        <v>1</v>
      </c>
      <c r="B10" s="118" t="s">
        <v>241</v>
      </c>
      <c r="C10" s="1116" t="s">
        <v>55</v>
      </c>
      <c r="D10" s="1117"/>
      <c r="E10" s="468">
        <v>3</v>
      </c>
      <c r="F10" s="349">
        <f>[1]МОЩНОСТИ!$J$30</f>
        <v>38.999999999978172</v>
      </c>
      <c r="G10" s="349"/>
      <c r="H10" s="1024"/>
      <c r="I10" s="1024"/>
      <c r="J10" s="349">
        <f>F10</f>
        <v>38.999999999978172</v>
      </c>
      <c r="K10" s="349"/>
      <c r="L10" s="1021"/>
      <c r="M10" s="1021"/>
      <c r="N10" s="324">
        <v>40</v>
      </c>
      <c r="O10" s="324"/>
      <c r="P10" s="1021"/>
      <c r="Q10" s="1021"/>
      <c r="R10" s="349">
        <f>N10</f>
        <v>40</v>
      </c>
      <c r="S10" s="349"/>
      <c r="T10" s="1021"/>
      <c r="U10" s="1024"/>
      <c r="V10" s="991"/>
      <c r="W10" s="994"/>
      <c r="X10" s="1166" t="s">
        <v>107</v>
      </c>
      <c r="Y10" s="1166" t="s">
        <v>107</v>
      </c>
      <c r="AB10" s="78">
        <v>1</v>
      </c>
      <c r="AC10" s="6"/>
      <c r="AD10" s="6"/>
      <c r="AE10" s="6"/>
      <c r="AF10" s="79">
        <v>1</v>
      </c>
    </row>
    <row r="11" spans="1:51" ht="15.95" customHeight="1">
      <c r="A11" s="119">
        <v>2</v>
      </c>
      <c r="B11" s="120" t="s">
        <v>242</v>
      </c>
      <c r="C11" s="1008" t="s">
        <v>56</v>
      </c>
      <c r="D11" s="1009"/>
      <c r="E11" s="902">
        <v>2</v>
      </c>
      <c r="F11" s="354">
        <f>[1]МОЩНОСТИ!$J$31</f>
        <v>17.95680000001089</v>
      </c>
      <c r="G11" s="354"/>
      <c r="H11" s="1025"/>
      <c r="I11" s="1025"/>
      <c r="J11" s="1028">
        <f>F11+G14</f>
        <v>32.319360000025043</v>
      </c>
      <c r="K11" s="354"/>
      <c r="L11" s="1022"/>
      <c r="M11" s="1022"/>
      <c r="N11" s="350">
        <v>66.5</v>
      </c>
      <c r="O11" s="350"/>
      <c r="P11" s="1022"/>
      <c r="Q11" s="1022"/>
      <c r="R11" s="1028">
        <f>N11+O14</f>
        <v>133</v>
      </c>
      <c r="S11" s="348"/>
      <c r="T11" s="1022"/>
      <c r="U11" s="1025"/>
      <c r="V11" s="992"/>
      <c r="W11" s="995"/>
      <c r="X11" s="1166"/>
      <c r="Y11" s="1166"/>
      <c r="AB11" s="78">
        <v>1</v>
      </c>
      <c r="AC11" s="6"/>
      <c r="AD11" s="6"/>
      <c r="AE11" s="6"/>
      <c r="AF11" s="79">
        <v>1</v>
      </c>
    </row>
    <row r="12" spans="1:51" ht="15.95" customHeight="1">
      <c r="A12" s="144">
        <v>3</v>
      </c>
      <c r="B12" s="90" t="s">
        <v>243</v>
      </c>
      <c r="C12" s="745"/>
      <c r="D12" s="953"/>
      <c r="E12" s="1165"/>
      <c r="F12" s="20"/>
      <c r="G12" s="20"/>
      <c r="H12" s="1025"/>
      <c r="I12" s="1025"/>
      <c r="J12" s="1026"/>
      <c r="K12" s="20"/>
      <c r="L12" s="1022"/>
      <c r="M12" s="1022"/>
      <c r="N12" s="196"/>
      <c r="O12" s="196"/>
      <c r="P12" s="1022"/>
      <c r="Q12" s="1022"/>
      <c r="R12" s="1026"/>
      <c r="S12" s="20"/>
      <c r="T12" s="1022"/>
      <c r="U12" s="1025"/>
      <c r="V12" s="992"/>
      <c r="W12" s="995"/>
      <c r="X12" s="1166"/>
      <c r="Y12" s="1166"/>
      <c r="AB12" s="78">
        <v>1</v>
      </c>
      <c r="AC12" s="6"/>
      <c r="AD12" s="6"/>
      <c r="AE12" s="6"/>
      <c r="AF12" s="79">
        <v>1</v>
      </c>
    </row>
    <row r="13" spans="1:51" ht="15.95" customHeight="1">
      <c r="A13" s="144">
        <v>4</v>
      </c>
      <c r="B13" s="91" t="s">
        <v>244</v>
      </c>
      <c r="C13" s="745"/>
      <c r="D13" s="953"/>
      <c r="E13" s="1165"/>
      <c r="F13" s="20"/>
      <c r="G13" s="20"/>
      <c r="H13" s="1025"/>
      <c r="I13" s="1025"/>
      <c r="J13" s="20"/>
      <c r="K13" s="1024">
        <f>J11</f>
        <v>32.319360000025043</v>
      </c>
      <c r="L13" s="1022"/>
      <c r="M13" s="1022"/>
      <c r="N13" s="196"/>
      <c r="O13" s="196"/>
      <c r="P13" s="1022"/>
      <c r="Q13" s="1022"/>
      <c r="R13" s="20"/>
      <c r="S13" s="1024">
        <f>R11</f>
        <v>133</v>
      </c>
      <c r="T13" s="1022"/>
      <c r="U13" s="1025"/>
      <c r="V13" s="992"/>
      <c r="W13" s="995"/>
      <c r="X13" s="1166"/>
      <c r="Y13" s="1166"/>
      <c r="AB13" s="6"/>
      <c r="AC13" s="79">
        <v>1</v>
      </c>
      <c r="AD13" s="6"/>
      <c r="AE13" s="6"/>
      <c r="AF13" s="79">
        <v>1</v>
      </c>
    </row>
    <row r="14" spans="1:51" ht="15.95" customHeight="1" thickBot="1">
      <c r="A14" s="117">
        <v>5</v>
      </c>
      <c r="B14" s="121" t="s">
        <v>245</v>
      </c>
      <c r="C14" s="954"/>
      <c r="D14" s="955"/>
      <c r="E14" s="903"/>
      <c r="F14" s="349"/>
      <c r="G14" s="349">
        <f>[1]МОЩНОСТИ!$J$33</f>
        <v>14.362560000014151</v>
      </c>
      <c r="H14" s="1025"/>
      <c r="I14" s="1025"/>
      <c r="J14" s="349"/>
      <c r="K14" s="1027"/>
      <c r="L14" s="1022"/>
      <c r="M14" s="1022"/>
      <c r="N14" s="324"/>
      <c r="O14" s="324">
        <v>66.5</v>
      </c>
      <c r="P14" s="1022"/>
      <c r="Q14" s="1022"/>
      <c r="R14" s="349"/>
      <c r="S14" s="1027"/>
      <c r="T14" s="1022"/>
      <c r="U14" s="1025"/>
      <c r="V14" s="992"/>
      <c r="W14" s="995"/>
      <c r="X14" s="1166"/>
      <c r="Y14" s="1166"/>
      <c r="AB14" s="6"/>
      <c r="AC14" s="79">
        <v>1</v>
      </c>
      <c r="AD14" s="6"/>
      <c r="AE14" s="6"/>
      <c r="AF14" s="79">
        <v>1</v>
      </c>
    </row>
    <row r="15" spans="1:51" ht="24.95" customHeight="1" thickBot="1">
      <c r="A15" s="122">
        <v>6</v>
      </c>
      <c r="B15" s="123" t="s">
        <v>246</v>
      </c>
      <c r="C15" s="1067" t="s">
        <v>339</v>
      </c>
      <c r="D15" s="1068"/>
      <c r="E15" s="239">
        <v>3</v>
      </c>
      <c r="F15" s="366">
        <f>[1]МОЩНОСТИ!$J$66</f>
        <v>2.4000000000114596</v>
      </c>
      <c r="G15" s="366"/>
      <c r="H15" s="1025"/>
      <c r="I15" s="1025"/>
      <c r="J15" s="366">
        <f>F15</f>
        <v>2.4000000000114596</v>
      </c>
      <c r="K15" s="366"/>
      <c r="L15" s="1022"/>
      <c r="M15" s="1022"/>
      <c r="N15" s="290">
        <v>2</v>
      </c>
      <c r="O15" s="290"/>
      <c r="P15" s="1022"/>
      <c r="Q15" s="1022"/>
      <c r="R15" s="366">
        <f>N15</f>
        <v>2</v>
      </c>
      <c r="S15" s="366"/>
      <c r="T15" s="1022"/>
      <c r="U15" s="1025"/>
      <c r="V15" s="992"/>
      <c r="W15" s="995"/>
      <c r="X15" s="1166"/>
      <c r="Y15" s="1166"/>
      <c r="AB15" s="78">
        <v>1</v>
      </c>
      <c r="AC15" s="6"/>
      <c r="AD15" s="6"/>
      <c r="AE15" s="6"/>
      <c r="AF15" s="79">
        <v>1</v>
      </c>
    </row>
    <row r="16" spans="1:51" ht="24.95" customHeight="1" thickBot="1">
      <c r="A16" s="122">
        <v>7</v>
      </c>
      <c r="B16" s="124" t="s">
        <v>247</v>
      </c>
      <c r="C16" s="1067" t="s">
        <v>58</v>
      </c>
      <c r="D16" s="1068"/>
      <c r="E16" s="240">
        <v>3</v>
      </c>
      <c r="F16" s="366">
        <f>[1]МОЩНОСТИ!$J$79+[1]МОЩНОСТИ!$J$80</f>
        <v>7.1999999999934516</v>
      </c>
      <c r="G16" s="366"/>
      <c r="H16" s="1025"/>
      <c r="I16" s="1025"/>
      <c r="J16" s="366">
        <f>F16</f>
        <v>7.1999999999934516</v>
      </c>
      <c r="K16" s="366"/>
      <c r="L16" s="1022"/>
      <c r="M16" s="1022"/>
      <c r="N16" s="290">
        <v>79.7</v>
      </c>
      <c r="O16" s="290"/>
      <c r="P16" s="1022"/>
      <c r="Q16" s="1022"/>
      <c r="R16" s="366">
        <f>N16</f>
        <v>79.7</v>
      </c>
      <c r="S16" s="366"/>
      <c r="T16" s="1022"/>
      <c r="U16" s="1025"/>
      <c r="V16" s="992"/>
      <c r="W16" s="995"/>
      <c r="X16" s="1166"/>
      <c r="Y16" s="1166"/>
      <c r="AB16" s="78">
        <v>1</v>
      </c>
      <c r="AC16" s="6"/>
      <c r="AD16" s="6"/>
      <c r="AE16" s="6"/>
      <c r="AF16" s="79">
        <v>1</v>
      </c>
    </row>
    <row r="17" spans="1:32" ht="19.5" customHeight="1">
      <c r="A17" s="119">
        <v>8</v>
      </c>
      <c r="B17" s="120" t="s">
        <v>248</v>
      </c>
      <c r="C17" s="976" t="s">
        <v>152</v>
      </c>
      <c r="D17" s="977"/>
      <c r="E17" s="1090">
        <v>2</v>
      </c>
      <c r="F17" s="348">
        <f>[1]МОЩНОСТИ!$J$12</f>
        <v>21.8565</v>
      </c>
      <c r="G17" s="348"/>
      <c r="H17" s="1025"/>
      <c r="I17" s="1025"/>
      <c r="J17" s="348">
        <f>F17</f>
        <v>21.8565</v>
      </c>
      <c r="K17" s="348"/>
      <c r="L17" s="1022"/>
      <c r="M17" s="1022"/>
      <c r="N17" s="357">
        <v>48</v>
      </c>
      <c r="O17" s="357"/>
      <c r="P17" s="1022"/>
      <c r="Q17" s="1022"/>
      <c r="R17" s="354">
        <f>N17</f>
        <v>48</v>
      </c>
      <c r="S17" s="354"/>
      <c r="T17" s="1022"/>
      <c r="U17" s="1025"/>
      <c r="V17" s="992"/>
      <c r="W17" s="995"/>
      <c r="X17" s="1166"/>
      <c r="Y17" s="1166"/>
      <c r="AB17" s="78">
        <v>1</v>
      </c>
      <c r="AC17" s="6"/>
      <c r="AD17" s="6"/>
      <c r="AE17" s="78">
        <v>1</v>
      </c>
      <c r="AF17" s="6"/>
    </row>
    <row r="18" spans="1:32" ht="20.100000000000001" customHeight="1" thickBot="1">
      <c r="A18" s="117">
        <v>9</v>
      </c>
      <c r="B18" s="121" t="s">
        <v>249</v>
      </c>
      <c r="C18" s="978"/>
      <c r="D18" s="979"/>
      <c r="E18" s="1091"/>
      <c r="F18" s="349"/>
      <c r="G18" s="349"/>
      <c r="H18" s="1025"/>
      <c r="I18" s="1025"/>
      <c r="J18" s="349"/>
      <c r="K18" s="349">
        <f>F17</f>
        <v>21.8565</v>
      </c>
      <c r="L18" s="1022"/>
      <c r="M18" s="1022"/>
      <c r="N18" s="324"/>
      <c r="O18" s="324"/>
      <c r="P18" s="1022"/>
      <c r="Q18" s="1022"/>
      <c r="R18" s="349"/>
      <c r="S18" s="349">
        <f>N17</f>
        <v>48</v>
      </c>
      <c r="T18" s="1022"/>
      <c r="U18" s="1025"/>
      <c r="V18" s="992"/>
      <c r="W18" s="995"/>
      <c r="X18" s="1166"/>
      <c r="Y18" s="1166"/>
      <c r="AB18" s="6"/>
      <c r="AC18" s="79">
        <v>1</v>
      </c>
      <c r="AD18" s="6"/>
      <c r="AE18" s="78">
        <v>1</v>
      </c>
      <c r="AF18" s="6"/>
    </row>
    <row r="19" spans="1:32" ht="24" customHeight="1" thickBot="1">
      <c r="A19" s="122">
        <v>10</v>
      </c>
      <c r="B19" s="125" t="s">
        <v>250</v>
      </c>
      <c r="C19" s="1067" t="s">
        <v>59</v>
      </c>
      <c r="D19" s="1068"/>
      <c r="E19" s="239">
        <v>3</v>
      </c>
      <c r="F19" s="367"/>
      <c r="G19" s="537">
        <f>[1]МОЩНОСТИ!$J$99+[1]МОЩНОСТИ!$J$106+[1]МОЩНОСТИ!$J$100</f>
        <v>0</v>
      </c>
      <c r="H19" s="1025"/>
      <c r="I19" s="1025"/>
      <c r="J19" s="367"/>
      <c r="K19" s="367">
        <f>G19</f>
        <v>0</v>
      </c>
      <c r="L19" s="1022"/>
      <c r="M19" s="1022"/>
      <c r="N19" s="290"/>
      <c r="O19" s="290">
        <v>6</v>
      </c>
      <c r="P19" s="1022"/>
      <c r="Q19" s="1022"/>
      <c r="R19" s="366"/>
      <c r="S19" s="366">
        <f>O19</f>
        <v>6</v>
      </c>
      <c r="T19" s="1022"/>
      <c r="U19" s="1025"/>
      <c r="V19" s="992"/>
      <c r="W19" s="995"/>
      <c r="X19" s="1166"/>
      <c r="Y19" s="1166"/>
      <c r="AB19" s="6"/>
      <c r="AC19" s="79">
        <v>3</v>
      </c>
      <c r="AD19" s="6" t="s">
        <v>172</v>
      </c>
      <c r="AE19" s="78">
        <v>3</v>
      </c>
      <c r="AF19" s="6"/>
    </row>
    <row r="20" spans="1:32" ht="15.95" customHeight="1">
      <c r="A20" s="119">
        <v>11</v>
      </c>
      <c r="B20" s="120" t="s">
        <v>251</v>
      </c>
      <c r="C20" s="1158" t="s">
        <v>201</v>
      </c>
      <c r="D20" s="1158"/>
      <c r="E20" s="902">
        <v>2</v>
      </c>
      <c r="F20" s="536">
        <f>[1]МОЩНОСТИ!$J$187</f>
        <v>35.711999999967524</v>
      </c>
      <c r="G20" s="354"/>
      <c r="H20" s="1025"/>
      <c r="I20" s="1025"/>
      <c r="J20" s="354">
        <f>F20+G21</f>
        <v>38.01599999996543</v>
      </c>
      <c r="K20" s="354"/>
      <c r="L20" s="1022"/>
      <c r="M20" s="1022"/>
      <c r="N20" s="357">
        <v>132.44999999999999</v>
      </c>
      <c r="O20" s="357"/>
      <c r="P20" s="1022"/>
      <c r="Q20" s="1022"/>
      <c r="R20" s="354">
        <f>N20</f>
        <v>132.44999999999999</v>
      </c>
      <c r="S20" s="354"/>
      <c r="T20" s="1022"/>
      <c r="U20" s="1025"/>
      <c r="V20" s="992"/>
      <c r="W20" s="995"/>
      <c r="X20" s="1166"/>
      <c r="Y20" s="1166"/>
      <c r="AB20" s="78">
        <v>1</v>
      </c>
      <c r="AC20" s="6"/>
      <c r="AD20" s="6"/>
      <c r="AE20" s="78">
        <v>1</v>
      </c>
      <c r="AF20" s="6"/>
    </row>
    <row r="21" spans="1:32" ht="15.95" customHeight="1" thickBot="1">
      <c r="A21" s="117">
        <v>12</v>
      </c>
      <c r="B21" s="129" t="s">
        <v>252</v>
      </c>
      <c r="C21" s="1159"/>
      <c r="D21" s="1159"/>
      <c r="E21" s="903"/>
      <c r="F21" s="709"/>
      <c r="G21" s="709">
        <f>[1]МОЩНОСТИ!$J$188</f>
        <v>2.3039999999979046</v>
      </c>
      <c r="H21" s="1025"/>
      <c r="I21" s="1025"/>
      <c r="J21" s="349"/>
      <c r="K21" s="349">
        <f>F20+G21</f>
        <v>38.01599999996543</v>
      </c>
      <c r="L21" s="1022"/>
      <c r="M21" s="1022"/>
      <c r="N21" s="324"/>
      <c r="O21" s="324"/>
      <c r="P21" s="1022"/>
      <c r="Q21" s="1022"/>
      <c r="R21" s="349"/>
      <c r="S21" s="349">
        <f>N20</f>
        <v>132.44999999999999</v>
      </c>
      <c r="T21" s="1022"/>
      <c r="U21" s="1025"/>
      <c r="V21" s="992"/>
      <c r="W21" s="995"/>
      <c r="X21" s="1166"/>
      <c r="Y21" s="1166"/>
      <c r="AB21" s="6"/>
      <c r="AC21" s="79">
        <v>1</v>
      </c>
      <c r="AD21" s="6"/>
      <c r="AE21" s="78">
        <v>1</v>
      </c>
      <c r="AF21" s="6"/>
    </row>
    <row r="22" spans="1:32" ht="15.95" customHeight="1">
      <c r="A22" s="462">
        <v>13</v>
      </c>
      <c r="B22" s="188"/>
      <c r="C22" s="10"/>
      <c r="D22" s="10"/>
      <c r="E22" s="241"/>
      <c r="F22" s="354"/>
      <c r="G22" s="354"/>
      <c r="H22" s="1025"/>
      <c r="I22" s="1025"/>
      <c r="J22" s="354"/>
      <c r="K22" s="354"/>
      <c r="L22" s="1022"/>
      <c r="M22" s="1022"/>
      <c r="N22" s="357"/>
      <c r="O22" s="357"/>
      <c r="P22" s="1022"/>
      <c r="Q22" s="1022"/>
      <c r="R22" s="354"/>
      <c r="S22" s="354"/>
      <c r="T22" s="1022"/>
      <c r="U22" s="1025"/>
      <c r="V22" s="992"/>
      <c r="W22" s="995"/>
      <c r="X22" s="1166"/>
      <c r="Y22" s="1166"/>
      <c r="AB22" s="6"/>
      <c r="AC22" s="6"/>
      <c r="AD22" s="6"/>
      <c r="AE22" s="6"/>
      <c r="AF22" s="6"/>
    </row>
    <row r="23" spans="1:32" ht="15.95" customHeight="1">
      <c r="A23" s="144">
        <v>14</v>
      </c>
      <c r="B23" s="144"/>
      <c r="C23" s="63"/>
      <c r="D23" s="63"/>
      <c r="E23" s="241"/>
      <c r="F23" s="20"/>
      <c r="G23" s="20"/>
      <c r="H23" s="1025"/>
      <c r="I23" s="1025"/>
      <c r="J23" s="20"/>
      <c r="K23" s="20"/>
      <c r="L23" s="1022"/>
      <c r="M23" s="1022"/>
      <c r="N23" s="196"/>
      <c r="O23" s="196"/>
      <c r="P23" s="1022"/>
      <c r="Q23" s="1022"/>
      <c r="R23" s="4"/>
      <c r="S23" s="4"/>
      <c r="T23" s="1022"/>
      <c r="U23" s="1025"/>
      <c r="V23" s="992"/>
      <c r="W23" s="995"/>
      <c r="X23" s="1166"/>
      <c r="Y23" s="1166"/>
      <c r="AB23" s="6"/>
      <c r="AC23" s="6"/>
      <c r="AD23" s="6"/>
      <c r="AE23" s="6"/>
      <c r="AF23" s="6"/>
    </row>
    <row r="24" spans="1:32" ht="15.95" customHeight="1">
      <c r="A24" s="144">
        <v>15</v>
      </c>
      <c r="B24" s="144"/>
      <c r="C24" s="63"/>
      <c r="D24" s="63"/>
      <c r="E24" s="241"/>
      <c r="F24" s="20"/>
      <c r="G24" s="20"/>
      <c r="H24" s="1025"/>
      <c r="I24" s="1025"/>
      <c r="J24" s="20"/>
      <c r="K24" s="20"/>
      <c r="L24" s="1022"/>
      <c r="M24" s="1022"/>
      <c r="N24" s="196"/>
      <c r="O24" s="196"/>
      <c r="P24" s="1022"/>
      <c r="Q24" s="1022"/>
      <c r="R24" s="4"/>
      <c r="S24" s="4"/>
      <c r="T24" s="1022"/>
      <c r="U24" s="1025"/>
      <c r="V24" s="992"/>
      <c r="W24" s="995"/>
      <c r="X24" s="1166"/>
      <c r="Y24" s="1166"/>
      <c r="AB24" s="6"/>
      <c r="AC24" s="6"/>
      <c r="AD24" s="6"/>
      <c r="AE24" s="6"/>
      <c r="AF24" s="6"/>
    </row>
    <row r="25" spans="1:32" ht="15.95" customHeight="1">
      <c r="A25" s="144">
        <v>16</v>
      </c>
      <c r="B25" s="144"/>
      <c r="C25" s="63"/>
      <c r="D25" s="63"/>
      <c r="E25" s="241"/>
      <c r="F25" s="20"/>
      <c r="G25" s="20"/>
      <c r="H25" s="1025"/>
      <c r="I25" s="1025"/>
      <c r="J25" s="20"/>
      <c r="K25" s="20"/>
      <c r="L25" s="1022"/>
      <c r="M25" s="1022"/>
      <c r="N25" s="196"/>
      <c r="O25" s="196"/>
      <c r="P25" s="1022"/>
      <c r="Q25" s="1022"/>
      <c r="R25" s="4"/>
      <c r="S25" s="4"/>
      <c r="T25" s="1022"/>
      <c r="U25" s="1025"/>
      <c r="V25" s="992"/>
      <c r="W25" s="995"/>
      <c r="X25" s="1166"/>
      <c r="Y25" s="1166"/>
      <c r="AB25" s="6"/>
      <c r="AC25" s="6"/>
      <c r="AD25" s="6"/>
      <c r="AE25" s="6"/>
      <c r="AF25" s="6"/>
    </row>
    <row r="26" spans="1:32" ht="15.95" customHeight="1">
      <c r="A26" s="144">
        <v>17</v>
      </c>
      <c r="B26" s="144"/>
      <c r="C26" s="63"/>
      <c r="D26" s="63"/>
      <c r="E26" s="241"/>
      <c r="F26" s="20"/>
      <c r="G26" s="20"/>
      <c r="H26" s="1025"/>
      <c r="I26" s="1025"/>
      <c r="J26" s="20"/>
      <c r="K26" s="20"/>
      <c r="L26" s="1022"/>
      <c r="M26" s="1022"/>
      <c r="N26" s="196"/>
      <c r="O26" s="196"/>
      <c r="P26" s="1022"/>
      <c r="Q26" s="1022"/>
      <c r="R26" s="4"/>
      <c r="S26" s="4"/>
      <c r="T26" s="1022"/>
      <c r="U26" s="1025"/>
      <c r="V26" s="992"/>
      <c r="W26" s="995"/>
      <c r="X26" s="1166"/>
      <c r="Y26" s="1166"/>
      <c r="AB26" s="6"/>
      <c r="AC26" s="6"/>
      <c r="AD26" s="6"/>
      <c r="AE26" s="6"/>
      <c r="AF26" s="6"/>
    </row>
    <row r="27" spans="1:32" ht="15.95" customHeight="1">
      <c r="A27" s="144">
        <v>18</v>
      </c>
      <c r="B27" s="144"/>
      <c r="C27" s="63"/>
      <c r="D27" s="63"/>
      <c r="E27" s="241"/>
      <c r="F27" s="20"/>
      <c r="G27" s="20"/>
      <c r="H27" s="1025"/>
      <c r="I27" s="1025"/>
      <c r="J27" s="20"/>
      <c r="K27" s="20"/>
      <c r="L27" s="1022"/>
      <c r="M27" s="1022"/>
      <c r="N27" s="196"/>
      <c r="O27" s="196"/>
      <c r="P27" s="1022"/>
      <c r="Q27" s="1022"/>
      <c r="R27" s="4"/>
      <c r="S27" s="4"/>
      <c r="T27" s="1022"/>
      <c r="U27" s="1025"/>
      <c r="V27" s="992"/>
      <c r="W27" s="995"/>
      <c r="X27" s="1166"/>
      <c r="Y27" s="1166"/>
      <c r="AB27" s="6"/>
      <c r="AC27" s="6"/>
      <c r="AD27" s="6"/>
      <c r="AE27" s="6"/>
      <c r="AF27" s="6"/>
    </row>
    <row r="28" spans="1:32" s="200" customFormat="1" ht="20.100000000000001" customHeight="1">
      <c r="A28" s="144">
        <v>19</v>
      </c>
      <c r="B28" s="143"/>
      <c r="C28" s="1162" t="s">
        <v>108</v>
      </c>
      <c r="D28" s="1163"/>
      <c r="E28" s="242">
        <v>2</v>
      </c>
      <c r="F28" s="368">
        <f>F11+F17+F20</f>
        <v>75.525299999978415</v>
      </c>
      <c r="G28" s="368">
        <f>G14+G18+G19+G21</f>
        <v>16.666560000012055</v>
      </c>
      <c r="H28" s="1025"/>
      <c r="I28" s="1025"/>
      <c r="J28" s="368">
        <f>J11+J17+J20</f>
        <v>92.19185999999047</v>
      </c>
      <c r="K28" s="368">
        <f>K13+K18+K21</f>
        <v>92.19185999999047</v>
      </c>
      <c r="L28" s="1022"/>
      <c r="M28" s="1022"/>
      <c r="N28" s="196">
        <f>N11+N17+N20</f>
        <v>246.95</v>
      </c>
      <c r="O28" s="196">
        <f>O14</f>
        <v>66.5</v>
      </c>
      <c r="P28" s="1022"/>
      <c r="Q28" s="1022"/>
      <c r="R28" s="20">
        <f>R11+R17+R20</f>
        <v>313.45</v>
      </c>
      <c r="S28" s="20">
        <f>S13+S18+S21</f>
        <v>313.45</v>
      </c>
      <c r="T28" s="1022"/>
      <c r="U28" s="1025"/>
      <c r="V28" s="992"/>
      <c r="W28" s="995"/>
      <c r="X28" s="1166"/>
      <c r="Y28" s="1166"/>
      <c r="AB28" s="70"/>
      <c r="AC28" s="70"/>
      <c r="AD28" s="70"/>
      <c r="AE28" s="70"/>
      <c r="AF28" s="70"/>
    </row>
    <row r="29" spans="1:32" s="200" customFormat="1" ht="20.100000000000001" customHeight="1" thickBot="1">
      <c r="A29" s="144">
        <v>20</v>
      </c>
      <c r="B29" s="143"/>
      <c r="C29" s="1152"/>
      <c r="D29" s="1164"/>
      <c r="E29" s="331">
        <v>3</v>
      </c>
      <c r="F29" s="349">
        <f>F10+F15+F16+F19</f>
        <v>48.599999999983083</v>
      </c>
      <c r="G29" s="349">
        <f>G10+G15+G16+G19</f>
        <v>0</v>
      </c>
      <c r="H29" s="1026"/>
      <c r="I29" s="1026"/>
      <c r="J29" s="349">
        <f>J10+J15+J16+J19</f>
        <v>48.599999999983083</v>
      </c>
      <c r="K29" s="349">
        <f>K10+K15+K16+K19</f>
        <v>0</v>
      </c>
      <c r="L29" s="1022"/>
      <c r="M29" s="1022"/>
      <c r="N29" s="196">
        <f>N10+N15+N16</f>
        <v>121.7</v>
      </c>
      <c r="O29" s="196">
        <f>O19</f>
        <v>6</v>
      </c>
      <c r="P29" s="1023"/>
      <c r="Q29" s="1023"/>
      <c r="R29" s="20">
        <f>R10+R15+R16+R19</f>
        <v>121.7</v>
      </c>
      <c r="S29" s="20">
        <f>S19</f>
        <v>6</v>
      </c>
      <c r="T29" s="1022"/>
      <c r="U29" s="1025"/>
      <c r="V29" s="993"/>
      <c r="W29" s="996"/>
      <c r="X29" s="1166"/>
      <c r="Y29" s="1166"/>
      <c r="AB29" s="70"/>
      <c r="AC29" s="70"/>
      <c r="AD29" s="70"/>
      <c r="AE29" s="70"/>
      <c r="AF29" s="70"/>
    </row>
    <row r="30" spans="1:32" s="200" customFormat="1" ht="20.100000000000001" customHeight="1">
      <c r="A30" s="144">
        <v>21</v>
      </c>
      <c r="B30" s="143"/>
      <c r="C30" s="1179" t="s">
        <v>109</v>
      </c>
      <c r="D30" s="1179"/>
      <c r="E30" s="332"/>
      <c r="F30" s="348">
        <f>F28+F29</f>
        <v>124.1252999999615</v>
      </c>
      <c r="G30" s="348">
        <f>G28+G29</f>
        <v>16.666560000012055</v>
      </c>
      <c r="H30" s="20">
        <f>F30</f>
        <v>124.1252999999615</v>
      </c>
      <c r="I30" s="20">
        <f>G30</f>
        <v>16.666560000012055</v>
      </c>
      <c r="J30" s="354">
        <f>J28+J29</f>
        <v>140.79185999997355</v>
      </c>
      <c r="K30" s="354">
        <f>K28+K29</f>
        <v>92.19185999999047</v>
      </c>
      <c r="L30" s="1023"/>
      <c r="M30" s="1023"/>
      <c r="N30" s="356">
        <f>N28+N29</f>
        <v>368.65</v>
      </c>
      <c r="O30" s="356">
        <f>O28+O29</f>
        <v>72.5</v>
      </c>
      <c r="P30" s="167">
        <f>N30</f>
        <v>368.65</v>
      </c>
      <c r="Q30" s="167">
        <f>O30</f>
        <v>72.5</v>
      </c>
      <c r="R30" s="167">
        <f>R28+R29</f>
        <v>435.15</v>
      </c>
      <c r="S30" s="167">
        <f>S28+S29</f>
        <v>319.45</v>
      </c>
      <c r="T30" s="1023"/>
      <c r="U30" s="1026"/>
      <c r="V30" s="143">
        <v>320</v>
      </c>
      <c r="W30" s="206">
        <v>320</v>
      </c>
      <c r="X30" s="1166"/>
      <c r="Y30" s="1166"/>
      <c r="AB30" s="70"/>
      <c r="AC30" s="70"/>
      <c r="AD30" s="70"/>
      <c r="AE30" s="70"/>
      <c r="AF30" s="70"/>
    </row>
    <row r="31" spans="1:32" s="200" customFormat="1" ht="20.100000000000001" customHeight="1" thickBot="1">
      <c r="A31" s="144">
        <v>22</v>
      </c>
      <c r="B31" s="143"/>
      <c r="C31" s="814"/>
      <c r="D31" s="814"/>
      <c r="E31" s="333"/>
      <c r="F31" s="958">
        <f>F30+G30</f>
        <v>140.79185999997355</v>
      </c>
      <c r="G31" s="959"/>
      <c r="H31" s="1035"/>
      <c r="I31" s="1038"/>
      <c r="J31" s="958">
        <f>J30+K30</f>
        <v>232.98371999996402</v>
      </c>
      <c r="K31" s="959"/>
      <c r="L31" s="20">
        <f>MAX(J30,K30)</f>
        <v>140.79185999997355</v>
      </c>
      <c r="M31" s="20">
        <f>MAX(J30,K30)</f>
        <v>140.79185999997355</v>
      </c>
      <c r="N31" s="777">
        <f>N30+O30</f>
        <v>441.15</v>
      </c>
      <c r="O31" s="778"/>
      <c r="P31" s="1024"/>
      <c r="Q31" s="1024"/>
      <c r="R31" s="960">
        <f>R30+S30</f>
        <v>754.59999999999991</v>
      </c>
      <c r="S31" s="961"/>
      <c r="T31" s="25">
        <f>MAX(R30,S30)</f>
        <v>435.15</v>
      </c>
      <c r="U31" s="25">
        <f>MAX(R30,S30)</f>
        <v>435.15</v>
      </c>
      <c r="V31" s="869"/>
      <c r="W31" s="986"/>
      <c r="X31" s="168"/>
      <c r="Y31" s="169"/>
      <c r="AB31" s="70"/>
      <c r="AC31" s="70"/>
      <c r="AD31" s="70"/>
      <c r="AE31" s="70"/>
      <c r="AF31" s="70"/>
    </row>
    <row r="32" spans="1:32" s="200" customFormat="1" ht="20.100000000000001" customHeight="1">
      <c r="A32" s="144">
        <v>23</v>
      </c>
      <c r="B32" s="141"/>
      <c r="C32" s="1154" t="s">
        <v>50</v>
      </c>
      <c r="D32" s="1155"/>
      <c r="E32" s="1191" t="s">
        <v>110</v>
      </c>
      <c r="F32" s="1016"/>
      <c r="G32" s="1017"/>
      <c r="H32" s="1036"/>
      <c r="I32" s="1038"/>
      <c r="J32" s="354">
        <f>V30-J30</f>
        <v>179.20814000002645</v>
      </c>
      <c r="K32" s="354">
        <f>W30-K30</f>
        <v>227.80814000000953</v>
      </c>
      <c r="L32" s="20"/>
      <c r="M32" s="20"/>
      <c r="N32" s="777"/>
      <c r="O32" s="778"/>
      <c r="P32" s="1025"/>
      <c r="Q32" s="1032"/>
      <c r="R32" s="25">
        <f>V30-R30</f>
        <v>-115.14999999999998</v>
      </c>
      <c r="S32" s="25">
        <f>W30-S30</f>
        <v>0.55000000000001137</v>
      </c>
      <c r="T32" s="1024"/>
      <c r="U32" s="1024"/>
      <c r="V32" s="989"/>
      <c r="W32" s="987"/>
      <c r="X32" s="113"/>
      <c r="Y32" s="114"/>
      <c r="AB32" s="70"/>
      <c r="AC32" s="70"/>
      <c r="AD32" s="70"/>
      <c r="AE32" s="70"/>
      <c r="AF32" s="70"/>
    </row>
    <row r="33" spans="1:45" s="200" customFormat="1" ht="20.100000000000001" customHeight="1" thickBot="1">
      <c r="A33" s="144">
        <v>24</v>
      </c>
      <c r="B33" s="141"/>
      <c r="C33" s="1154"/>
      <c r="D33" s="1155"/>
      <c r="E33" s="1192"/>
      <c r="F33" s="958"/>
      <c r="G33" s="959"/>
      <c r="H33" s="1036"/>
      <c r="I33" s="1038"/>
      <c r="J33" s="958">
        <f>J32+K32</f>
        <v>407.01628000003598</v>
      </c>
      <c r="K33" s="959"/>
      <c r="L33" s="26"/>
      <c r="M33" s="26"/>
      <c r="N33" s="777"/>
      <c r="O33" s="778"/>
      <c r="P33" s="1025"/>
      <c r="Q33" s="1032"/>
      <c r="R33" s="960">
        <f>R32+S32</f>
        <v>-114.59999999999997</v>
      </c>
      <c r="S33" s="961"/>
      <c r="T33" s="1025"/>
      <c r="U33" s="1025"/>
      <c r="V33" s="989"/>
      <c r="W33" s="987"/>
      <c r="X33" s="113"/>
      <c r="Y33" s="114"/>
      <c r="AB33" s="70"/>
      <c r="AC33" s="70"/>
      <c r="AD33" s="70"/>
      <c r="AE33" s="70"/>
      <c r="AF33" s="70"/>
    </row>
    <row r="34" spans="1:45" s="200" customFormat="1" ht="20.100000000000001" customHeight="1">
      <c r="A34" s="144">
        <v>25</v>
      </c>
      <c r="B34" s="141"/>
      <c r="C34" s="1156"/>
      <c r="D34" s="1157"/>
      <c r="E34" s="473" t="s">
        <v>111</v>
      </c>
      <c r="F34" s="354"/>
      <c r="G34" s="354"/>
      <c r="H34" s="1037"/>
      <c r="I34" s="1038"/>
      <c r="J34" s="1037">
        <f>J32</f>
        <v>179.20814000002645</v>
      </c>
      <c r="K34" s="1039"/>
      <c r="L34" s="352"/>
      <c r="M34" s="352"/>
      <c r="N34" s="777"/>
      <c r="O34" s="778"/>
      <c r="P34" s="1026"/>
      <c r="Q34" s="1033"/>
      <c r="R34" s="1029">
        <f>0</f>
        <v>0</v>
      </c>
      <c r="S34" s="1030"/>
      <c r="T34" s="1026"/>
      <c r="U34" s="1026"/>
      <c r="V34" s="990"/>
      <c r="W34" s="988"/>
      <c r="X34" s="113"/>
      <c r="Y34" s="114"/>
      <c r="AB34" s="70"/>
      <c r="AC34" s="70"/>
      <c r="AD34" s="70"/>
      <c r="AE34" s="70"/>
      <c r="AF34" s="70"/>
    </row>
    <row r="35" spans="1:45" ht="21.95" customHeight="1">
      <c r="A35" s="478">
        <v>1</v>
      </c>
      <c r="B35" s="400">
        <v>2</v>
      </c>
      <c r="C35" s="966">
        <v>3</v>
      </c>
      <c r="D35" s="967"/>
      <c r="E35" s="481">
        <v>4</v>
      </c>
      <c r="F35" s="399">
        <v>5</v>
      </c>
      <c r="G35" s="399">
        <v>6</v>
      </c>
      <c r="H35" s="399">
        <v>7</v>
      </c>
      <c r="I35" s="399">
        <v>8</v>
      </c>
      <c r="J35" s="399">
        <v>9</v>
      </c>
      <c r="K35" s="399">
        <v>10</v>
      </c>
      <c r="L35" s="399">
        <v>11</v>
      </c>
      <c r="M35" s="399">
        <v>12</v>
      </c>
      <c r="N35" s="399">
        <v>13</v>
      </c>
      <c r="O35" s="399">
        <v>14</v>
      </c>
      <c r="P35" s="399">
        <v>15</v>
      </c>
      <c r="Q35" s="399">
        <v>16</v>
      </c>
      <c r="R35" s="399">
        <v>17</v>
      </c>
      <c r="S35" s="399">
        <v>18</v>
      </c>
      <c r="T35" s="399">
        <v>19</v>
      </c>
      <c r="U35" s="399">
        <v>20</v>
      </c>
      <c r="V35" s="399">
        <v>21</v>
      </c>
      <c r="W35" s="399">
        <v>22</v>
      </c>
      <c r="X35" s="399">
        <v>23</v>
      </c>
      <c r="Y35" s="401">
        <v>24</v>
      </c>
      <c r="AB35" s="6"/>
      <c r="AC35" s="6"/>
      <c r="AD35" s="6"/>
      <c r="AE35" s="6"/>
      <c r="AF35" s="6"/>
    </row>
    <row r="36" spans="1:45" ht="23.25" customHeight="1">
      <c r="A36" s="810" t="s">
        <v>60</v>
      </c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7"/>
      <c r="S36" s="997"/>
      <c r="T36" s="997"/>
      <c r="U36" s="997"/>
      <c r="V36" s="997"/>
      <c r="W36" s="997"/>
      <c r="X36" s="997"/>
      <c r="Y36" s="997"/>
      <c r="Z36" s="997"/>
      <c r="AA36" s="998"/>
      <c r="AD36" s="1045" t="s">
        <v>227</v>
      </c>
      <c r="AE36" s="1046"/>
      <c r="AF36" s="1046"/>
      <c r="AG36" s="1046"/>
      <c r="AH36" s="1047"/>
    </row>
    <row r="37" spans="1:45" ht="21.95" customHeight="1">
      <c r="A37" s="478">
        <v>1</v>
      </c>
      <c r="B37" s="400">
        <v>2</v>
      </c>
      <c r="C37" s="966">
        <v>3</v>
      </c>
      <c r="D37" s="967"/>
      <c r="E37" s="481">
        <v>4</v>
      </c>
      <c r="F37" s="399">
        <v>5</v>
      </c>
      <c r="G37" s="399">
        <v>6</v>
      </c>
      <c r="H37" s="399">
        <v>7</v>
      </c>
      <c r="I37" s="399">
        <v>8</v>
      </c>
      <c r="J37" s="399">
        <v>9</v>
      </c>
      <c r="K37" s="399">
        <v>10</v>
      </c>
      <c r="L37" s="399">
        <v>11</v>
      </c>
      <c r="M37" s="399">
        <v>12</v>
      </c>
      <c r="N37" s="399">
        <v>13</v>
      </c>
      <c r="O37" s="399">
        <v>14</v>
      </c>
      <c r="P37" s="399">
        <v>15</v>
      </c>
      <c r="Q37" s="399">
        <v>16</v>
      </c>
      <c r="R37" s="399">
        <v>17</v>
      </c>
      <c r="S37" s="399">
        <v>18</v>
      </c>
      <c r="T37" s="399">
        <v>19</v>
      </c>
      <c r="U37" s="399">
        <v>20</v>
      </c>
      <c r="V37" s="399">
        <v>21</v>
      </c>
      <c r="W37" s="399">
        <v>22</v>
      </c>
      <c r="X37" s="399">
        <v>23</v>
      </c>
      <c r="Y37" s="401">
        <v>24</v>
      </c>
      <c r="AB37" s="6"/>
      <c r="AC37" s="6"/>
      <c r="AD37" s="6"/>
      <c r="AE37" s="6"/>
      <c r="AF37" s="6"/>
    </row>
    <row r="38" spans="1:45" ht="20.100000000000001" customHeight="1">
      <c r="A38" s="144">
        <v>26</v>
      </c>
      <c r="B38" s="126" t="s">
        <v>241</v>
      </c>
      <c r="C38" s="743" t="s">
        <v>61</v>
      </c>
      <c r="D38" s="744"/>
      <c r="E38" s="1089">
        <v>2</v>
      </c>
      <c r="F38" s="20">
        <f>[1]МОЩНОСТИ!$J$39</f>
        <v>5.1840000000018334</v>
      </c>
      <c r="G38" s="20"/>
      <c r="H38" s="1038"/>
      <c r="I38" s="1038"/>
      <c r="J38" s="1024">
        <f>F38+F39</f>
        <v>66.983999999986551</v>
      </c>
      <c r="K38" s="20"/>
      <c r="L38" s="1021"/>
      <c r="M38" s="1021"/>
      <c r="N38" s="196">
        <v>11.9</v>
      </c>
      <c r="O38" s="6"/>
      <c r="P38" s="1040"/>
      <c r="Q38" s="1040"/>
      <c r="R38" s="1040">
        <f>N38+N39</f>
        <v>194.28</v>
      </c>
      <c r="S38" s="196"/>
      <c r="T38" s="1021"/>
      <c r="U38" s="1021"/>
      <c r="V38" s="991"/>
      <c r="W38" s="994"/>
      <c r="X38" s="1170" t="s">
        <v>107</v>
      </c>
      <c r="Y38" s="1012" t="s">
        <v>107</v>
      </c>
      <c r="AB38" s="78">
        <v>1</v>
      </c>
      <c r="AC38" s="6"/>
      <c r="AD38" s="6"/>
      <c r="AE38" s="6"/>
      <c r="AF38" s="79">
        <v>1</v>
      </c>
    </row>
    <row r="39" spans="1:45" ht="20.100000000000001" customHeight="1">
      <c r="A39" s="144">
        <v>27</v>
      </c>
      <c r="B39" s="127" t="s">
        <v>253</v>
      </c>
      <c r="C39" s="745"/>
      <c r="D39" s="953"/>
      <c r="E39" s="1165"/>
      <c r="F39" s="20">
        <f>[1]МОЩНОСТИ!$J$35+[1]МОЩНОСТИ!$J$36+[1]МОЩНОСТИ!$J$37+[1]МОЩНОСТИ!$J$38</f>
        <v>61.799999999984713</v>
      </c>
      <c r="G39" s="20"/>
      <c r="H39" s="1038"/>
      <c r="I39" s="1038"/>
      <c r="J39" s="1026"/>
      <c r="K39" s="20"/>
      <c r="L39" s="1022"/>
      <c r="M39" s="1022"/>
      <c r="N39" s="196">
        <v>182.38</v>
      </c>
      <c r="O39" s="196"/>
      <c r="P39" s="1041"/>
      <c r="Q39" s="1041"/>
      <c r="R39" s="972"/>
      <c r="S39" s="196"/>
      <c r="T39" s="1022"/>
      <c r="U39" s="1022"/>
      <c r="V39" s="992"/>
      <c r="W39" s="995"/>
      <c r="X39" s="1171"/>
      <c r="Y39" s="1012"/>
      <c r="AB39" s="78">
        <v>1</v>
      </c>
      <c r="AC39" s="6"/>
      <c r="AD39" s="6"/>
      <c r="AE39" s="6"/>
      <c r="AF39" s="79">
        <v>1</v>
      </c>
    </row>
    <row r="40" spans="1:45" ht="20.100000000000001" customHeight="1">
      <c r="A40" s="144">
        <v>28</v>
      </c>
      <c r="B40" s="128" t="s">
        <v>254</v>
      </c>
      <c r="C40" s="745"/>
      <c r="D40" s="953"/>
      <c r="E40" s="1165"/>
      <c r="F40" s="20"/>
      <c r="G40" s="20"/>
      <c r="H40" s="1038"/>
      <c r="I40" s="1038"/>
      <c r="J40" s="20"/>
      <c r="K40" s="1024">
        <f>J38</f>
        <v>66.983999999986551</v>
      </c>
      <c r="L40" s="1022"/>
      <c r="M40" s="1022"/>
      <c r="N40" s="196"/>
      <c r="O40" s="196"/>
      <c r="P40" s="1041"/>
      <c r="Q40" s="1041"/>
      <c r="R40" s="383"/>
      <c r="S40" s="1040">
        <f>N38+N39</f>
        <v>194.28</v>
      </c>
      <c r="T40" s="1022"/>
      <c r="U40" s="1022"/>
      <c r="V40" s="992"/>
      <c r="W40" s="995"/>
      <c r="X40" s="1171"/>
      <c r="Y40" s="1012"/>
      <c r="AB40" s="78">
        <v>1</v>
      </c>
      <c r="AC40" s="77"/>
      <c r="AD40" s="6"/>
      <c r="AE40" s="6"/>
      <c r="AF40" s="79">
        <v>1</v>
      </c>
    </row>
    <row r="41" spans="1:45" ht="18" customHeight="1" thickBot="1">
      <c r="A41" s="117">
        <v>29</v>
      </c>
      <c r="B41" s="129" t="s">
        <v>255</v>
      </c>
      <c r="C41" s="954"/>
      <c r="D41" s="955"/>
      <c r="E41" s="903"/>
      <c r="F41" s="353"/>
      <c r="G41" s="349"/>
      <c r="H41" s="1038"/>
      <c r="I41" s="1038"/>
      <c r="J41" s="349"/>
      <c r="K41" s="1027"/>
      <c r="L41" s="1022"/>
      <c r="M41" s="1022"/>
      <c r="N41" s="386"/>
      <c r="O41" s="386"/>
      <c r="P41" s="1041"/>
      <c r="Q41" s="1041"/>
      <c r="R41" s="386"/>
      <c r="S41" s="1178"/>
      <c r="T41" s="1022"/>
      <c r="U41" s="1022"/>
      <c r="V41" s="992"/>
      <c r="W41" s="995"/>
      <c r="X41" s="1171"/>
      <c r="Y41" s="1012"/>
      <c r="AB41" s="78">
        <v>1</v>
      </c>
      <c r="AC41" s="6"/>
      <c r="AD41" s="6"/>
      <c r="AE41" s="6"/>
      <c r="AF41" s="79">
        <v>1</v>
      </c>
    </row>
    <row r="42" spans="1:45" ht="33.75" customHeight="1" thickBot="1">
      <c r="A42" s="122">
        <v>30</v>
      </c>
      <c r="B42" s="125" t="s">
        <v>256</v>
      </c>
      <c r="C42" s="1067" t="s">
        <v>139</v>
      </c>
      <c r="D42" s="1068"/>
      <c r="E42" s="239">
        <v>3</v>
      </c>
      <c r="F42" s="366"/>
      <c r="G42" s="369">
        <f>[1]МОЩНОСТИ!$J$107</f>
        <v>3.8609999999762294</v>
      </c>
      <c r="H42" s="1038"/>
      <c r="I42" s="1038"/>
      <c r="J42" s="366"/>
      <c r="K42" s="366">
        <f>G42</f>
        <v>3.8609999999762294</v>
      </c>
      <c r="L42" s="1022"/>
      <c r="M42" s="1022"/>
      <c r="N42" s="381"/>
      <c r="O42" s="385">
        <v>10</v>
      </c>
      <c r="P42" s="1041"/>
      <c r="Q42" s="1041"/>
      <c r="R42" s="418"/>
      <c r="S42" s="290">
        <f>O42</f>
        <v>10</v>
      </c>
      <c r="T42" s="1022"/>
      <c r="U42" s="1022"/>
      <c r="V42" s="992"/>
      <c r="W42" s="995"/>
      <c r="X42" s="1171"/>
      <c r="Y42" s="1012"/>
      <c r="AB42" s="78">
        <v>1</v>
      </c>
      <c r="AC42" s="6"/>
      <c r="AD42" s="6"/>
      <c r="AE42" s="78">
        <v>1</v>
      </c>
      <c r="AF42" s="6"/>
    </row>
    <row r="43" spans="1:45" ht="15.95" customHeight="1">
      <c r="A43" s="119">
        <v>31</v>
      </c>
      <c r="B43" s="120" t="s">
        <v>257</v>
      </c>
      <c r="C43" s="1008" t="s">
        <v>62</v>
      </c>
      <c r="D43" s="1009"/>
      <c r="E43" s="1090">
        <v>2</v>
      </c>
      <c r="F43" s="354">
        <f>[1]МОЩНОСТИ!$J$6</f>
        <v>21.183120000034251</v>
      </c>
      <c r="G43" s="354"/>
      <c r="H43" s="1038"/>
      <c r="I43" s="1038"/>
      <c r="J43" s="354">
        <f>F43</f>
        <v>21.183120000034251</v>
      </c>
      <c r="K43" s="354"/>
      <c r="L43" s="1022"/>
      <c r="M43" s="1022"/>
      <c r="N43" s="384">
        <v>48</v>
      </c>
      <c r="O43" s="384"/>
      <c r="P43" s="1041"/>
      <c r="Q43" s="1041"/>
      <c r="R43" s="357">
        <f>N43</f>
        <v>48</v>
      </c>
      <c r="S43" s="357"/>
      <c r="T43" s="1022"/>
      <c r="U43" s="1022"/>
      <c r="V43" s="992"/>
      <c r="W43" s="995"/>
      <c r="X43" s="1171"/>
      <c r="Y43" s="1012"/>
      <c r="AB43" s="78">
        <v>1</v>
      </c>
      <c r="AC43" s="6"/>
      <c r="AD43" s="6"/>
      <c r="AE43" s="78">
        <v>1</v>
      </c>
      <c r="AF43" s="6"/>
    </row>
    <row r="44" spans="1:45" ht="15.95" customHeight="1" thickBot="1">
      <c r="A44" s="117">
        <v>32</v>
      </c>
      <c r="B44" s="121" t="s">
        <v>258</v>
      </c>
      <c r="C44" s="954"/>
      <c r="D44" s="955"/>
      <c r="E44" s="1091"/>
      <c r="F44" s="349"/>
      <c r="G44" s="349"/>
      <c r="H44" s="1038"/>
      <c r="I44" s="1038"/>
      <c r="J44" s="349"/>
      <c r="K44" s="349">
        <f>F43</f>
        <v>21.183120000034251</v>
      </c>
      <c r="L44" s="1022"/>
      <c r="M44" s="1022"/>
      <c r="N44" s="386"/>
      <c r="O44" s="386"/>
      <c r="P44" s="1041"/>
      <c r="Q44" s="1041"/>
      <c r="R44" s="324"/>
      <c r="S44" s="324">
        <f>N43</f>
        <v>48</v>
      </c>
      <c r="T44" s="1022"/>
      <c r="U44" s="1022"/>
      <c r="V44" s="992"/>
      <c r="W44" s="995"/>
      <c r="X44" s="1171"/>
      <c r="Y44" s="1012"/>
      <c r="AB44" s="78">
        <v>1</v>
      </c>
      <c r="AC44" s="77"/>
      <c r="AD44" s="6"/>
      <c r="AE44" s="78">
        <v>1</v>
      </c>
      <c r="AF44" s="6"/>
    </row>
    <row r="45" spans="1:45" ht="34.5" customHeight="1" thickBot="1">
      <c r="A45" s="122">
        <v>33</v>
      </c>
      <c r="B45" s="130" t="s">
        <v>244</v>
      </c>
      <c r="C45" s="1067" t="s">
        <v>57</v>
      </c>
      <c r="D45" s="1068"/>
      <c r="E45" s="239">
        <v>3</v>
      </c>
      <c r="F45" s="370"/>
      <c r="G45" s="366">
        <f>[1]МОЩНОСТИ!$J$68</f>
        <v>1.2000000000023192</v>
      </c>
      <c r="H45" s="1038"/>
      <c r="I45" s="1038"/>
      <c r="J45" s="366"/>
      <c r="K45" s="366">
        <f>G45</f>
        <v>1.2000000000023192</v>
      </c>
      <c r="L45" s="1022"/>
      <c r="M45" s="1022"/>
      <c r="N45" s="417"/>
      <c r="O45" s="385">
        <v>1.5</v>
      </c>
      <c r="P45" s="1041"/>
      <c r="Q45" s="1041"/>
      <c r="R45" s="290"/>
      <c r="S45" s="290">
        <f>O45</f>
        <v>1.5</v>
      </c>
      <c r="T45" s="1022"/>
      <c r="U45" s="1022"/>
      <c r="V45" s="992"/>
      <c r="W45" s="995"/>
      <c r="X45" s="1171"/>
      <c r="Y45" s="1012"/>
      <c r="AB45" s="78">
        <v>1</v>
      </c>
      <c r="AC45" s="6"/>
      <c r="AD45" s="6"/>
      <c r="AE45" s="6"/>
      <c r="AF45" s="79">
        <v>1</v>
      </c>
      <c r="AO45">
        <v>317.27999999999997</v>
      </c>
      <c r="AQ45">
        <v>29</v>
      </c>
      <c r="AS45">
        <v>80.28</v>
      </c>
    </row>
    <row r="46" spans="1:45" ht="20.100000000000001" customHeight="1" thickBot="1">
      <c r="A46" s="122">
        <v>34</v>
      </c>
      <c r="B46" s="130" t="s">
        <v>259</v>
      </c>
      <c r="C46" s="1176" t="s">
        <v>170</v>
      </c>
      <c r="D46" s="1177"/>
      <c r="E46" s="239">
        <v>3</v>
      </c>
      <c r="F46" s="369"/>
      <c r="G46" s="369">
        <f>[1]МОЩНОСТИ!$J$133</f>
        <v>1.0399999999999636</v>
      </c>
      <c r="H46" s="1038"/>
      <c r="I46" s="1038"/>
      <c r="J46" s="366"/>
      <c r="K46" s="371">
        <f>G46</f>
        <v>1.0399999999999636</v>
      </c>
      <c r="L46" s="1022"/>
      <c r="M46" s="1022"/>
      <c r="N46" s="417"/>
      <c r="O46" s="385">
        <v>8</v>
      </c>
      <c r="P46" s="1041"/>
      <c r="Q46" s="1041"/>
      <c r="R46" s="290"/>
      <c r="S46" s="290">
        <f>O46</f>
        <v>8</v>
      </c>
      <c r="T46" s="1022"/>
      <c r="U46" s="1022"/>
      <c r="V46" s="992"/>
      <c r="W46" s="995"/>
      <c r="X46" s="1171"/>
      <c r="Y46" s="1012"/>
      <c r="AB46" s="78">
        <v>1</v>
      </c>
      <c r="AC46" s="77"/>
      <c r="AD46" s="6"/>
      <c r="AE46" s="78">
        <v>1</v>
      </c>
      <c r="AF46" s="6"/>
      <c r="AO46">
        <v>187.7</v>
      </c>
      <c r="AQ46">
        <v>323.60000000000002</v>
      </c>
      <c r="AS46">
        <v>97.4</v>
      </c>
    </row>
    <row r="47" spans="1:45" ht="20.100000000000001" customHeight="1">
      <c r="A47" s="119">
        <v>35</v>
      </c>
      <c r="B47" s="120" t="s">
        <v>260</v>
      </c>
      <c r="C47" s="1008" t="s">
        <v>203</v>
      </c>
      <c r="D47" s="1009"/>
      <c r="E47" s="902">
        <v>3</v>
      </c>
      <c r="F47" s="354">
        <f>[1]МОЩНОСТИ!$J$146+[1]МОЩНОСТИ!$J$147</f>
        <v>22.247085761865115</v>
      </c>
      <c r="G47" s="354"/>
      <c r="H47" s="1038"/>
      <c r="I47" s="1038"/>
      <c r="J47" s="354">
        <f>F47</f>
        <v>22.247085761865115</v>
      </c>
      <c r="K47" s="354"/>
      <c r="L47" s="1022"/>
      <c r="M47" s="1022"/>
      <c r="N47" s="384">
        <v>96.11</v>
      </c>
      <c r="P47" s="1041"/>
      <c r="Q47" s="1041"/>
      <c r="R47" s="357">
        <f>N47</f>
        <v>96.11</v>
      </c>
      <c r="T47" s="1022"/>
      <c r="U47" s="1022"/>
      <c r="V47" s="992"/>
      <c r="W47" s="995"/>
      <c r="X47" s="1171"/>
      <c r="Y47" s="1012"/>
      <c r="AB47" s="78">
        <v>1</v>
      </c>
      <c r="AC47" s="6"/>
      <c r="AD47" s="6"/>
      <c r="AE47" s="78">
        <v>1</v>
      </c>
      <c r="AF47" s="6"/>
      <c r="AO47">
        <v>90.3</v>
      </c>
      <c r="AQ47">
        <v>309</v>
      </c>
      <c r="AS47">
        <v>0</v>
      </c>
    </row>
    <row r="48" spans="1:45" ht="20.100000000000001" customHeight="1" thickBot="1">
      <c r="A48" s="117">
        <v>36</v>
      </c>
      <c r="B48" s="121" t="s">
        <v>261</v>
      </c>
      <c r="C48" s="954"/>
      <c r="D48" s="955"/>
      <c r="E48" s="903"/>
      <c r="F48" s="349"/>
      <c r="G48" s="349"/>
      <c r="H48" s="1038"/>
      <c r="I48" s="1038"/>
      <c r="J48" s="349"/>
      <c r="K48" s="349"/>
      <c r="L48" s="1022"/>
      <c r="M48" s="1022"/>
      <c r="N48" s="386"/>
      <c r="O48" s="386"/>
      <c r="P48" s="1041"/>
      <c r="Q48" s="1041"/>
      <c r="R48" s="324"/>
      <c r="S48" s="324"/>
      <c r="T48" s="1022"/>
      <c r="U48" s="1022"/>
      <c r="V48" s="992"/>
      <c r="W48" s="995"/>
      <c r="X48" s="1171"/>
      <c r="Y48" s="1012"/>
      <c r="AB48" s="78">
        <v>1</v>
      </c>
      <c r="AC48" s="77"/>
      <c r="AD48" s="6"/>
      <c r="AE48" s="78">
        <v>1</v>
      </c>
      <c r="AF48" s="6"/>
      <c r="AO48">
        <v>157.69999999999999</v>
      </c>
      <c r="AQ48">
        <v>283.89</v>
      </c>
      <c r="AS48">
        <v>0</v>
      </c>
    </row>
    <row r="49" spans="1:45" ht="20.100000000000001" customHeight="1">
      <c r="A49" s="119">
        <v>37</v>
      </c>
      <c r="B49" s="120" t="s">
        <v>262</v>
      </c>
      <c r="C49" s="742" t="s">
        <v>202</v>
      </c>
      <c r="D49" s="742"/>
      <c r="E49" s="902">
        <v>2</v>
      </c>
      <c r="F49" s="354">
        <f>[1]МОЩНОСТИ!$J$181</f>
        <v>25.200000000004366</v>
      </c>
      <c r="G49" s="354"/>
      <c r="H49" s="1038"/>
      <c r="I49" s="1038"/>
      <c r="J49" s="354">
        <f>F49+G50</f>
        <v>47.099999999991269</v>
      </c>
      <c r="K49" s="354"/>
      <c r="L49" s="1022"/>
      <c r="M49" s="1022"/>
      <c r="N49" s="358">
        <f>132.45/2</f>
        <v>66.224999999999994</v>
      </c>
      <c r="O49" s="358"/>
      <c r="P49" s="1041"/>
      <c r="Q49" s="1041"/>
      <c r="R49" s="357">
        <v>132.44999999999999</v>
      </c>
      <c r="S49" s="357"/>
      <c r="T49" s="1022"/>
      <c r="U49" s="1022"/>
      <c r="V49" s="992"/>
      <c r="W49" s="995"/>
      <c r="X49" s="1171"/>
      <c r="Y49" s="1012"/>
      <c r="AB49" s="78">
        <v>1</v>
      </c>
      <c r="AC49" s="6"/>
      <c r="AD49" s="6"/>
      <c r="AE49" s="78">
        <v>1</v>
      </c>
      <c r="AF49" s="6"/>
      <c r="AO49">
        <v>308.5</v>
      </c>
      <c r="AQ49">
        <v>96.1</v>
      </c>
      <c r="AS49">
        <v>66.2</v>
      </c>
    </row>
    <row r="50" spans="1:45" ht="20.100000000000001" customHeight="1" thickBot="1">
      <c r="A50" s="117">
        <v>38</v>
      </c>
      <c r="B50" s="209" t="s">
        <v>263</v>
      </c>
      <c r="C50" s="920"/>
      <c r="D50" s="920"/>
      <c r="E50" s="903"/>
      <c r="F50" s="349"/>
      <c r="G50" s="349">
        <f>[1]МОЩНОСТИ!$J$182</f>
        <v>21.899999999986903</v>
      </c>
      <c r="H50" s="1038"/>
      <c r="I50" s="1038"/>
      <c r="J50" s="349"/>
      <c r="K50" s="349">
        <f>J49</f>
        <v>47.099999999991269</v>
      </c>
      <c r="L50" s="1022"/>
      <c r="M50" s="1022"/>
      <c r="N50" s="415"/>
      <c r="O50" s="416">
        <f>132.45/2</f>
        <v>66.224999999999994</v>
      </c>
      <c r="P50" s="1041"/>
      <c r="Q50" s="1041"/>
      <c r="R50" s="324"/>
      <c r="S50" s="324">
        <v>132.44999999999999</v>
      </c>
      <c r="T50" s="1022"/>
      <c r="U50" s="1022"/>
      <c r="V50" s="992"/>
      <c r="W50" s="995"/>
      <c r="X50" s="1171"/>
      <c r="Y50" s="1012"/>
      <c r="AB50" s="78">
        <v>1</v>
      </c>
      <c r="AC50" s="77"/>
      <c r="AD50" s="6"/>
      <c r="AE50" s="78">
        <v>1</v>
      </c>
      <c r="AF50" s="6"/>
    </row>
    <row r="51" spans="1:45" ht="20.100000000000001" customHeight="1">
      <c r="A51" s="462">
        <v>39</v>
      </c>
      <c r="B51" s="144"/>
      <c r="C51" s="12"/>
      <c r="D51" s="96"/>
      <c r="E51" s="241"/>
      <c r="F51" s="354"/>
      <c r="G51" s="354"/>
      <c r="H51" s="1038"/>
      <c r="I51" s="1038"/>
      <c r="J51" s="354"/>
      <c r="K51" s="354"/>
      <c r="L51" s="1022"/>
      <c r="M51" s="1022"/>
      <c r="N51" s="384"/>
      <c r="O51" s="384"/>
      <c r="P51" s="1041"/>
      <c r="Q51" s="1041"/>
      <c r="R51" s="357"/>
      <c r="S51" s="357"/>
      <c r="T51" s="1022"/>
      <c r="U51" s="1022"/>
      <c r="V51" s="992"/>
      <c r="W51" s="995"/>
      <c r="X51" s="1171"/>
      <c r="Y51" s="1012"/>
      <c r="AB51" s="6"/>
      <c r="AC51" s="6"/>
      <c r="AD51" s="6"/>
      <c r="AE51" s="6"/>
      <c r="AF51" s="6"/>
    </row>
    <row r="52" spans="1:45" ht="20.100000000000001" customHeight="1">
      <c r="A52" s="144">
        <v>40</v>
      </c>
      <c r="B52" s="144"/>
      <c r="C52" s="64"/>
      <c r="D52" s="60"/>
      <c r="E52" s="241"/>
      <c r="F52" s="20"/>
      <c r="G52" s="20"/>
      <c r="H52" s="1038"/>
      <c r="I52" s="1038"/>
      <c r="J52" s="20"/>
      <c r="K52" s="20"/>
      <c r="L52" s="1022"/>
      <c r="M52" s="1022"/>
      <c r="N52" s="196"/>
      <c r="O52" s="196"/>
      <c r="P52" s="1041"/>
      <c r="Q52" s="1041"/>
      <c r="R52" s="196"/>
      <c r="S52" s="196"/>
      <c r="T52" s="1022"/>
      <c r="U52" s="1022"/>
      <c r="V52" s="992"/>
      <c r="W52" s="995"/>
      <c r="X52" s="1171"/>
      <c r="Y52" s="1012"/>
      <c r="AB52" s="6"/>
      <c r="AC52" s="6"/>
      <c r="AD52" s="6"/>
      <c r="AE52" s="6"/>
      <c r="AF52" s="6"/>
    </row>
    <row r="53" spans="1:45" ht="20.100000000000001" customHeight="1">
      <c r="A53" s="144">
        <v>41</v>
      </c>
      <c r="B53" s="144"/>
      <c r="C53" s="64"/>
      <c r="D53" s="60"/>
      <c r="E53" s="241"/>
      <c r="F53" s="20"/>
      <c r="G53" s="20"/>
      <c r="H53" s="1038"/>
      <c r="I53" s="1038"/>
      <c r="J53" s="20"/>
      <c r="K53" s="20"/>
      <c r="L53" s="1022"/>
      <c r="M53" s="1022"/>
      <c r="N53" s="196"/>
      <c r="O53" s="196"/>
      <c r="P53" s="1041"/>
      <c r="Q53" s="1041"/>
      <c r="R53" s="196"/>
      <c r="S53" s="196"/>
      <c r="T53" s="1022"/>
      <c r="U53" s="1022"/>
      <c r="V53" s="992"/>
      <c r="W53" s="995"/>
      <c r="X53" s="1171"/>
      <c r="Y53" s="1012"/>
      <c r="AB53" s="6"/>
      <c r="AC53" s="6"/>
      <c r="AD53" s="6"/>
      <c r="AE53" s="6"/>
      <c r="AF53" s="6"/>
    </row>
    <row r="54" spans="1:45" ht="20.100000000000001" customHeight="1">
      <c r="A54" s="144">
        <v>42</v>
      </c>
      <c r="B54" s="144"/>
      <c r="C54" s="64"/>
      <c r="D54" s="60"/>
      <c r="E54" s="241"/>
      <c r="F54" s="20"/>
      <c r="G54" s="20"/>
      <c r="H54" s="1038"/>
      <c r="I54" s="1038"/>
      <c r="J54" s="20"/>
      <c r="K54" s="20"/>
      <c r="L54" s="1022"/>
      <c r="M54" s="1022"/>
      <c r="N54" s="196"/>
      <c r="O54" s="196"/>
      <c r="P54" s="1041"/>
      <c r="Q54" s="1041"/>
      <c r="R54" s="196"/>
      <c r="S54" s="196"/>
      <c r="T54" s="1022"/>
      <c r="U54" s="1022"/>
      <c r="V54" s="992"/>
      <c r="W54" s="995"/>
      <c r="X54" s="1171"/>
      <c r="Y54" s="1012"/>
      <c r="AB54" s="6"/>
      <c r="AC54" s="6"/>
      <c r="AD54" s="6"/>
      <c r="AE54" s="6"/>
      <c r="AF54" s="6"/>
    </row>
    <row r="55" spans="1:45" ht="20.100000000000001" customHeight="1">
      <c r="A55" s="144">
        <v>43</v>
      </c>
      <c r="B55" s="144"/>
      <c r="C55" s="64"/>
      <c r="D55" s="60"/>
      <c r="E55" s="241"/>
      <c r="F55" s="20"/>
      <c r="G55" s="20"/>
      <c r="H55" s="1038"/>
      <c r="I55" s="1038"/>
      <c r="J55" s="20"/>
      <c r="K55" s="20"/>
      <c r="L55" s="1022"/>
      <c r="M55" s="1022"/>
      <c r="N55" s="196"/>
      <c r="O55" s="196"/>
      <c r="P55" s="1041"/>
      <c r="Q55" s="1041"/>
      <c r="R55" s="196"/>
      <c r="S55" s="196"/>
      <c r="T55" s="1022"/>
      <c r="U55" s="1022"/>
      <c r="V55" s="992"/>
      <c r="W55" s="995"/>
      <c r="X55" s="1171"/>
      <c r="Y55" s="1012"/>
      <c r="AB55" s="6"/>
      <c r="AC55" s="6"/>
      <c r="AD55" s="6"/>
      <c r="AE55" s="6"/>
      <c r="AF55" s="6"/>
    </row>
    <row r="56" spans="1:45" ht="20.100000000000001" customHeight="1">
      <c r="A56" s="144">
        <v>44</v>
      </c>
      <c r="B56" s="144"/>
      <c r="C56" s="64"/>
      <c r="D56" s="60"/>
      <c r="E56" s="241"/>
      <c r="F56" s="20"/>
      <c r="G56" s="20"/>
      <c r="H56" s="1038"/>
      <c r="I56" s="1038"/>
      <c r="J56" s="20"/>
      <c r="K56" s="20"/>
      <c r="L56" s="1022"/>
      <c r="M56" s="1022"/>
      <c r="N56" s="196"/>
      <c r="O56" s="196"/>
      <c r="P56" s="1041"/>
      <c r="Q56" s="1041"/>
      <c r="R56" s="196"/>
      <c r="S56" s="196"/>
      <c r="T56" s="1022"/>
      <c r="U56" s="1022"/>
      <c r="V56" s="992"/>
      <c r="W56" s="995"/>
      <c r="X56" s="1171"/>
      <c r="Y56" s="1012"/>
      <c r="AB56" s="6"/>
      <c r="AC56" s="6"/>
      <c r="AD56" s="6"/>
      <c r="AE56" s="6"/>
      <c r="AF56" s="6"/>
    </row>
    <row r="57" spans="1:45" ht="18" customHeight="1">
      <c r="A57" s="99">
        <v>45</v>
      </c>
      <c r="B57" s="149"/>
      <c r="C57" s="133"/>
      <c r="D57" s="134"/>
      <c r="E57" s="243"/>
      <c r="F57" s="20"/>
      <c r="G57" s="20"/>
      <c r="H57" s="1038"/>
      <c r="I57" s="1038"/>
      <c r="J57" s="20"/>
      <c r="K57" s="20"/>
      <c r="L57" s="1022"/>
      <c r="M57" s="1022"/>
      <c r="N57" s="196"/>
      <c r="O57" s="196"/>
      <c r="P57" s="1041"/>
      <c r="Q57" s="1041"/>
      <c r="R57" s="196"/>
      <c r="S57" s="196"/>
      <c r="T57" s="1022"/>
      <c r="U57" s="1022"/>
      <c r="V57" s="992"/>
      <c r="W57" s="995"/>
      <c r="X57" s="1171"/>
      <c r="Y57" s="1012"/>
      <c r="AB57" s="6"/>
      <c r="AC57" s="6"/>
      <c r="AD57" s="6"/>
      <c r="AE57" s="6"/>
      <c r="AF57" s="6"/>
    </row>
    <row r="58" spans="1:45" ht="18" customHeight="1">
      <c r="A58" s="99">
        <v>46</v>
      </c>
      <c r="B58" s="149"/>
      <c r="C58" s="133"/>
      <c r="D58" s="134"/>
      <c r="E58" s="244"/>
      <c r="F58" s="20"/>
      <c r="G58" s="20"/>
      <c r="H58" s="1038"/>
      <c r="I58" s="1038"/>
      <c r="J58" s="20"/>
      <c r="K58" s="20"/>
      <c r="L58" s="1022"/>
      <c r="M58" s="1022"/>
      <c r="N58" s="196"/>
      <c r="O58" s="196"/>
      <c r="P58" s="1041"/>
      <c r="Q58" s="1041"/>
      <c r="R58" s="196"/>
      <c r="S58" s="196"/>
      <c r="T58" s="1022"/>
      <c r="U58" s="1022"/>
      <c r="V58" s="992"/>
      <c r="W58" s="995"/>
      <c r="X58" s="1171"/>
      <c r="Y58" s="1012"/>
      <c r="AB58" s="6"/>
      <c r="AC58" s="6"/>
      <c r="AD58" s="6"/>
      <c r="AE58" s="6"/>
      <c r="AF58" s="6"/>
    </row>
    <row r="59" spans="1:45" s="81" customFormat="1" ht="20.100000000000001" customHeight="1">
      <c r="A59" s="144">
        <v>47</v>
      </c>
      <c r="B59" s="97"/>
      <c r="C59" s="865" t="s">
        <v>333</v>
      </c>
      <c r="D59" s="1180"/>
      <c r="E59" s="245">
        <v>2</v>
      </c>
      <c r="F59" s="20">
        <f>F38+F39+F43+F49</f>
        <v>113.36712000002517</v>
      </c>
      <c r="G59" s="20">
        <f>G40+G41+G44+G50</f>
        <v>21.899999999986903</v>
      </c>
      <c r="H59" s="1038"/>
      <c r="I59" s="1038"/>
      <c r="J59" s="20">
        <f>J38+J43+J49</f>
        <v>135.26712000001208</v>
      </c>
      <c r="K59" s="20">
        <f>K40+K44+K50</f>
        <v>135.26712000001208</v>
      </c>
      <c r="L59" s="1022"/>
      <c r="M59" s="1022"/>
      <c r="N59" s="196">
        <f>N38+N39+N43+N49</f>
        <v>308.505</v>
      </c>
      <c r="O59" s="196">
        <f>O50</f>
        <v>66.224999999999994</v>
      </c>
      <c r="P59" s="1041"/>
      <c r="Q59" s="1041"/>
      <c r="R59" s="196">
        <f>R38+R43+R49</f>
        <v>374.73</v>
      </c>
      <c r="S59" s="196">
        <f>S40+S44+S50</f>
        <v>374.73</v>
      </c>
      <c r="T59" s="1022"/>
      <c r="U59" s="1022"/>
      <c r="V59" s="992"/>
      <c r="W59" s="995"/>
      <c r="X59" s="1171"/>
      <c r="Y59" s="1012"/>
      <c r="AB59" s="6"/>
      <c r="AC59" s="6"/>
      <c r="AD59" s="6"/>
      <c r="AE59" s="6"/>
      <c r="AF59" s="6"/>
    </row>
    <row r="60" spans="1:45" ht="20.100000000000001" customHeight="1" thickBot="1">
      <c r="A60" s="144">
        <v>48</v>
      </c>
      <c r="B60" s="8"/>
      <c r="C60" s="1181"/>
      <c r="D60" s="1182"/>
      <c r="E60" s="330">
        <v>3</v>
      </c>
      <c r="F60" s="349">
        <f>F47</f>
        <v>22.247085761865115</v>
      </c>
      <c r="G60" s="349">
        <f>G42+G45+G46+G48</f>
        <v>6.1009999999785123</v>
      </c>
      <c r="H60" s="1038"/>
      <c r="I60" s="1038"/>
      <c r="J60" s="349">
        <f>J47</f>
        <v>22.247085761865115</v>
      </c>
      <c r="K60" s="349">
        <f>K42+K45+K46+K48</f>
        <v>6.1009999999785123</v>
      </c>
      <c r="L60" s="1022"/>
      <c r="M60" s="1022"/>
      <c r="N60" s="412">
        <f>N47</f>
        <v>96.11</v>
      </c>
      <c r="O60" s="412">
        <f>O42+O45+O46</f>
        <v>19.5</v>
      </c>
      <c r="P60" s="972"/>
      <c r="Q60" s="972"/>
      <c r="R60" s="412">
        <f>R47</f>
        <v>96.11</v>
      </c>
      <c r="S60" s="412">
        <f>S42+S45+S46</f>
        <v>19.5</v>
      </c>
      <c r="T60" s="1022"/>
      <c r="U60" s="1022"/>
      <c r="V60" s="993"/>
      <c r="W60" s="996"/>
      <c r="X60" s="1172"/>
      <c r="Y60" s="1012"/>
      <c r="AB60" s="6"/>
      <c r="AC60" s="6"/>
      <c r="AD60" s="6"/>
      <c r="AE60" s="6"/>
      <c r="AF60" s="6"/>
    </row>
    <row r="61" spans="1:45" s="81" customFormat="1" ht="20.100000000000001" customHeight="1">
      <c r="A61" s="144">
        <v>49</v>
      </c>
      <c r="B61" s="132"/>
      <c r="C61" s="1173" t="s">
        <v>11</v>
      </c>
      <c r="D61" s="987"/>
      <c r="E61" s="329"/>
      <c r="F61" s="354">
        <f>F59+F60</f>
        <v>135.61420576189028</v>
      </c>
      <c r="G61" s="354">
        <f>G59+G60</f>
        <v>28.000999999965416</v>
      </c>
      <c r="H61" s="20">
        <f>F62</f>
        <v>163.61520576185569</v>
      </c>
      <c r="I61" s="20"/>
      <c r="J61" s="354">
        <f>J59+J60</f>
        <v>157.51420576187721</v>
      </c>
      <c r="K61" s="354">
        <f>K59+K60</f>
        <v>141.3681199999906</v>
      </c>
      <c r="L61" s="1023"/>
      <c r="M61" s="1023"/>
      <c r="N61" s="410">
        <f>N59+N60</f>
        <v>404.61500000000001</v>
      </c>
      <c r="O61" s="410">
        <f>O59+O60</f>
        <v>85.724999999999994</v>
      </c>
      <c r="P61" s="166">
        <f>N62</f>
        <v>490.34000000000003</v>
      </c>
      <c r="Q61" s="166"/>
      <c r="R61" s="426">
        <f>R59+R60</f>
        <v>470.84000000000003</v>
      </c>
      <c r="S61" s="426">
        <f>S59+S60</f>
        <v>394.23</v>
      </c>
      <c r="T61" s="1023"/>
      <c r="U61" s="1023"/>
      <c r="V61" s="95">
        <v>320</v>
      </c>
      <c r="W61" s="95">
        <v>320</v>
      </c>
      <c r="X61" s="100"/>
      <c r="Y61" s="98"/>
      <c r="AB61" s="6"/>
      <c r="AC61" s="6"/>
      <c r="AD61" s="6"/>
      <c r="AE61" s="6"/>
      <c r="AF61" s="6"/>
    </row>
    <row r="62" spans="1:45" s="81" customFormat="1" ht="20.100000000000001" customHeight="1" thickBot="1">
      <c r="A62" s="144">
        <v>50</v>
      </c>
      <c r="B62" s="132"/>
      <c r="C62" s="1174"/>
      <c r="D62" s="1175"/>
      <c r="E62" s="328"/>
      <c r="F62" s="958">
        <f>F61+G61</f>
        <v>163.61520576185569</v>
      </c>
      <c r="G62" s="959"/>
      <c r="H62" s="1038"/>
      <c r="I62" s="1024"/>
      <c r="J62" s="958">
        <f>J61+K61</f>
        <v>298.88232576186783</v>
      </c>
      <c r="K62" s="959"/>
      <c r="L62" s="355">
        <f>MAX(J61,K61)</f>
        <v>157.51420576187721</v>
      </c>
      <c r="M62" s="351">
        <f>MAX(J61,K61)</f>
        <v>157.51420576187721</v>
      </c>
      <c r="N62" s="960">
        <f>N61+O61</f>
        <v>490.34000000000003</v>
      </c>
      <c r="O62" s="961"/>
      <c r="P62" s="1024"/>
      <c r="Q62" s="1024"/>
      <c r="R62" s="958">
        <f>R61+S61</f>
        <v>865.07</v>
      </c>
      <c r="S62" s="959"/>
      <c r="T62" s="166">
        <f>MAX(R61,S61)</f>
        <v>470.84000000000003</v>
      </c>
      <c r="U62" s="166">
        <f>MAX(R61,S61)</f>
        <v>470.84000000000003</v>
      </c>
      <c r="V62" s="865"/>
      <c r="W62" s="986"/>
      <c r="X62" s="104"/>
      <c r="Y62" s="107"/>
      <c r="AB62" s="6"/>
      <c r="AC62" s="6"/>
      <c r="AD62" s="6"/>
      <c r="AE62" s="6"/>
      <c r="AF62" s="6"/>
    </row>
    <row r="63" spans="1:45" ht="20.100000000000001" customHeight="1">
      <c r="A63" s="144">
        <v>51</v>
      </c>
      <c r="B63" s="170"/>
      <c r="C63" s="1173" t="s">
        <v>66</v>
      </c>
      <c r="D63" s="987"/>
      <c r="E63" s="1131" t="s">
        <v>110</v>
      </c>
      <c r="F63" s="372"/>
      <c r="G63" s="373"/>
      <c r="H63" s="1038"/>
      <c r="I63" s="1025"/>
      <c r="J63" s="372">
        <f>V61-J61</f>
        <v>162.48579423812279</v>
      </c>
      <c r="K63" s="372">
        <f>W61-K61</f>
        <v>178.6318800000094</v>
      </c>
      <c r="L63" s="374"/>
      <c r="M63" s="374"/>
      <c r="N63" s="25"/>
      <c r="O63" s="25"/>
      <c r="P63" s="1025"/>
      <c r="Q63" s="1025"/>
      <c r="R63" s="410">
        <f>V61-R61</f>
        <v>-150.84000000000003</v>
      </c>
      <c r="S63" s="410">
        <f>W61-S61</f>
        <v>-74.230000000000018</v>
      </c>
      <c r="T63" s="1024"/>
      <c r="U63" s="1024"/>
      <c r="V63" s="1173"/>
      <c r="W63" s="987"/>
      <c r="X63" s="14"/>
      <c r="Y63" s="14"/>
      <c r="AB63" s="6"/>
      <c r="AC63" s="6"/>
      <c r="AD63" s="6"/>
      <c r="AE63" s="6"/>
      <c r="AF63" s="6"/>
    </row>
    <row r="64" spans="1:45" s="81" customFormat="1" ht="20.100000000000001" customHeight="1">
      <c r="A64" s="144">
        <v>52</v>
      </c>
      <c r="B64" s="170"/>
      <c r="C64" s="1173"/>
      <c r="D64" s="987"/>
      <c r="E64" s="1132"/>
      <c r="F64" s="167"/>
      <c r="G64" s="25"/>
      <c r="H64" s="1038"/>
      <c r="I64" s="1025"/>
      <c r="J64" s="960">
        <f>J63+K63</f>
        <v>341.11767423813217</v>
      </c>
      <c r="K64" s="961"/>
      <c r="L64" s="26"/>
      <c r="M64" s="361"/>
      <c r="N64" s="25"/>
      <c r="O64" s="25"/>
      <c r="P64" s="1025"/>
      <c r="Q64" s="1025"/>
      <c r="R64" s="960">
        <f>R63+S63</f>
        <v>-225.07000000000005</v>
      </c>
      <c r="S64" s="961"/>
      <c r="T64" s="1025"/>
      <c r="U64" s="1025"/>
      <c r="V64" s="1173"/>
      <c r="W64" s="987"/>
      <c r="X64" s="14"/>
      <c r="Y64" s="14"/>
      <c r="AB64" s="6"/>
      <c r="AC64" s="6"/>
      <c r="AD64" s="6"/>
      <c r="AE64" s="6"/>
      <c r="AF64" s="6"/>
    </row>
    <row r="65" spans="1:34" ht="20.100000000000001" customHeight="1">
      <c r="A65" s="144">
        <v>53</v>
      </c>
      <c r="B65" s="17"/>
      <c r="C65" s="867"/>
      <c r="D65" s="988"/>
      <c r="E65" s="246" t="s">
        <v>111</v>
      </c>
      <c r="F65" s="372"/>
      <c r="G65" s="373"/>
      <c r="H65" s="1038"/>
      <c r="I65" s="1026"/>
      <c r="J65" s="960">
        <f>J63</f>
        <v>162.48579423812279</v>
      </c>
      <c r="K65" s="961"/>
      <c r="L65" s="26"/>
      <c r="M65" s="375"/>
      <c r="N65" s="25"/>
      <c r="O65" s="25"/>
      <c r="P65" s="1026"/>
      <c r="Q65" s="1026"/>
      <c r="R65" s="960">
        <v>0</v>
      </c>
      <c r="S65" s="961"/>
      <c r="T65" s="1026"/>
      <c r="U65" s="1026"/>
      <c r="V65" s="867"/>
      <c r="W65" s="988"/>
      <c r="X65" s="37"/>
      <c r="Y65" s="37"/>
      <c r="AB65" s="6"/>
      <c r="AC65" s="6"/>
      <c r="AD65" s="6"/>
      <c r="AE65" s="6"/>
      <c r="AF65" s="6"/>
    </row>
    <row r="66" spans="1:34" ht="15" customHeight="1">
      <c r="A66" s="7"/>
      <c r="B66" s="9"/>
      <c r="C66" s="9"/>
      <c r="D66" s="9"/>
      <c r="E66" s="24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9"/>
      <c r="W66" s="9"/>
      <c r="X66" s="10"/>
      <c r="Y66" s="10"/>
      <c r="AB66" s="6"/>
      <c r="AC66" s="6"/>
      <c r="AD66" s="6"/>
      <c r="AE66" s="6"/>
      <c r="AF66" s="6"/>
    </row>
    <row r="67" spans="1:34" ht="21.95" customHeight="1">
      <c r="A67" s="478">
        <v>1</v>
      </c>
      <c r="B67" s="400">
        <v>2</v>
      </c>
      <c r="C67" s="966">
        <v>3</v>
      </c>
      <c r="D67" s="967"/>
      <c r="E67" s="256">
        <v>4</v>
      </c>
      <c r="F67" s="399">
        <v>5</v>
      </c>
      <c r="G67" s="399">
        <v>6</v>
      </c>
      <c r="H67" s="399">
        <v>7</v>
      </c>
      <c r="I67" s="399">
        <v>8</v>
      </c>
      <c r="J67" s="399">
        <v>9</v>
      </c>
      <c r="K67" s="399">
        <v>10</v>
      </c>
      <c r="L67" s="399">
        <v>11</v>
      </c>
      <c r="M67" s="399">
        <v>12</v>
      </c>
      <c r="N67" s="399">
        <v>13</v>
      </c>
      <c r="O67" s="399">
        <v>14</v>
      </c>
      <c r="P67" s="399">
        <v>15</v>
      </c>
      <c r="Q67" s="399">
        <v>16</v>
      </c>
      <c r="R67" s="399">
        <v>17</v>
      </c>
      <c r="S67" s="399">
        <v>18</v>
      </c>
      <c r="T67" s="399">
        <v>19</v>
      </c>
      <c r="U67" s="399">
        <v>20</v>
      </c>
      <c r="V67" s="399">
        <v>21</v>
      </c>
      <c r="W67" s="399">
        <v>22</v>
      </c>
      <c r="X67" s="399">
        <v>23</v>
      </c>
      <c r="Y67" s="401">
        <v>24</v>
      </c>
      <c r="AB67" s="6"/>
      <c r="AC67" s="6"/>
      <c r="AD67" s="6"/>
      <c r="AE67" s="6"/>
      <c r="AF67" s="6"/>
    </row>
    <row r="68" spans="1:34" ht="21.75" customHeight="1">
      <c r="A68" s="810" t="s">
        <v>63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8"/>
      <c r="AD68" s="1045" t="s">
        <v>226</v>
      </c>
      <c r="AE68" s="1046"/>
      <c r="AF68" s="1046"/>
      <c r="AG68" s="1046"/>
      <c r="AH68" s="1047"/>
    </row>
    <row r="69" spans="1:34" ht="17.100000000000001" customHeight="1">
      <c r="A69" s="144">
        <v>54</v>
      </c>
      <c r="B69" s="210" t="s">
        <v>264</v>
      </c>
      <c r="C69" s="743" t="s">
        <v>163</v>
      </c>
      <c r="D69" s="744"/>
      <c r="E69" s="1149">
        <v>3</v>
      </c>
      <c r="F69" s="158"/>
      <c r="G69" s="20">
        <f>[1]МОЩНОСТИ!$J$24</f>
        <v>3.6000000000103682</v>
      </c>
      <c r="H69" s="973"/>
      <c r="I69" s="973"/>
      <c r="J69" s="908"/>
      <c r="K69" s="908">
        <f>G69+G70</f>
        <v>9.9000000000114596</v>
      </c>
      <c r="L69" s="911"/>
      <c r="M69" s="911"/>
      <c r="N69" s="968"/>
      <c r="O69" s="914">
        <v>15</v>
      </c>
      <c r="P69" s="914"/>
      <c r="Q69" s="1040"/>
      <c r="R69" s="1040"/>
      <c r="S69" s="1040">
        <f>O69</f>
        <v>15</v>
      </c>
      <c r="T69" s="911"/>
      <c r="U69" s="1021"/>
      <c r="V69" s="991"/>
      <c r="W69" s="994"/>
      <c r="X69" s="904" t="s">
        <v>107</v>
      </c>
      <c r="Y69" s="904" t="s">
        <v>107</v>
      </c>
      <c r="AB69" s="78">
        <v>1</v>
      </c>
      <c r="AC69" s="77"/>
      <c r="AD69" s="6"/>
      <c r="AE69" s="6"/>
      <c r="AF69" s="79">
        <v>1</v>
      </c>
    </row>
    <row r="70" spans="1:34" ht="17.100000000000001" customHeight="1" thickBot="1">
      <c r="A70" s="117">
        <v>55</v>
      </c>
      <c r="B70" s="211" t="s">
        <v>265</v>
      </c>
      <c r="C70" s="954"/>
      <c r="D70" s="955"/>
      <c r="E70" s="1091"/>
      <c r="F70" s="131"/>
      <c r="G70" s="349">
        <f>[1]МОЩНОСТИ!$J$25</f>
        <v>6.3000000000010914</v>
      </c>
      <c r="H70" s="973"/>
      <c r="I70" s="973"/>
      <c r="J70" s="980"/>
      <c r="K70" s="980"/>
      <c r="L70" s="912"/>
      <c r="M70" s="912"/>
      <c r="N70" s="969"/>
      <c r="O70" s="938"/>
      <c r="P70" s="915"/>
      <c r="Q70" s="1041"/>
      <c r="R70" s="1178"/>
      <c r="S70" s="1178"/>
      <c r="T70" s="912"/>
      <c r="U70" s="1022"/>
      <c r="V70" s="992"/>
      <c r="W70" s="995"/>
      <c r="X70" s="905"/>
      <c r="Y70" s="905"/>
      <c r="AB70" s="78">
        <v>1</v>
      </c>
      <c r="AC70" s="6"/>
      <c r="AD70" s="6"/>
      <c r="AE70" s="6"/>
      <c r="AF70" s="79">
        <v>1</v>
      </c>
    </row>
    <row r="71" spans="1:34" ht="24.95" customHeight="1" thickBot="1">
      <c r="A71" s="465">
        <v>56</v>
      </c>
      <c r="B71" s="212" t="s">
        <v>266</v>
      </c>
      <c r="C71" s="954" t="s">
        <v>7</v>
      </c>
      <c r="D71" s="955"/>
      <c r="E71" s="475">
        <v>3</v>
      </c>
      <c r="F71" s="213"/>
      <c r="G71" s="442">
        <f>[1]МОЩНОСТИ!$J$65</f>
        <v>18.648630000030153</v>
      </c>
      <c r="H71" s="973"/>
      <c r="I71" s="973"/>
      <c r="J71" s="180"/>
      <c r="K71" s="180">
        <f>G71</f>
        <v>18.648630000030153</v>
      </c>
      <c r="L71" s="912"/>
      <c r="M71" s="912"/>
      <c r="N71" s="418"/>
      <c r="O71" s="382">
        <v>48.3</v>
      </c>
      <c r="P71" s="915"/>
      <c r="Q71" s="1041"/>
      <c r="R71" s="288"/>
      <c r="S71" s="288">
        <f>O71</f>
        <v>48.3</v>
      </c>
      <c r="T71" s="912"/>
      <c r="U71" s="1022"/>
      <c r="V71" s="992"/>
      <c r="W71" s="995"/>
      <c r="X71" s="905"/>
      <c r="Y71" s="905"/>
      <c r="AB71" s="78">
        <v>1</v>
      </c>
      <c r="AC71" s="6"/>
      <c r="AD71" s="6"/>
      <c r="AE71" s="78">
        <v>1</v>
      </c>
      <c r="AF71" s="6"/>
    </row>
    <row r="72" spans="1:34" ht="20.100000000000001" customHeight="1">
      <c r="A72" s="119">
        <v>57</v>
      </c>
      <c r="B72" s="120" t="s">
        <v>243</v>
      </c>
      <c r="C72" s="1008" t="s">
        <v>153</v>
      </c>
      <c r="D72" s="1009"/>
      <c r="E72" s="1090">
        <v>2</v>
      </c>
      <c r="F72" s="348">
        <f>[1]МОЩНОСТИ!$J$8</f>
        <v>22.711920000012874</v>
      </c>
      <c r="G72" s="182"/>
      <c r="H72" s="973"/>
      <c r="I72" s="973"/>
      <c r="J72" s="152">
        <f>F72</f>
        <v>22.711920000012874</v>
      </c>
      <c r="K72" s="152"/>
      <c r="L72" s="912"/>
      <c r="M72" s="912"/>
      <c r="N72" s="378">
        <v>33</v>
      </c>
      <c r="O72" s="378"/>
      <c r="P72" s="915"/>
      <c r="Q72" s="1041"/>
      <c r="R72" s="378">
        <f>N72</f>
        <v>33</v>
      </c>
      <c r="S72" s="378"/>
      <c r="T72" s="912"/>
      <c r="U72" s="1022"/>
      <c r="V72" s="992"/>
      <c r="W72" s="995"/>
      <c r="X72" s="905"/>
      <c r="Y72" s="905"/>
      <c r="AB72" s="78">
        <v>1</v>
      </c>
      <c r="AC72" s="6"/>
      <c r="AD72" s="6"/>
      <c r="AE72" s="78">
        <v>1</v>
      </c>
      <c r="AF72" s="6"/>
    </row>
    <row r="73" spans="1:34" ht="20.100000000000001" customHeight="1" thickBot="1">
      <c r="A73" s="117">
        <v>58</v>
      </c>
      <c r="B73" s="121" t="s">
        <v>267</v>
      </c>
      <c r="C73" s="954"/>
      <c r="D73" s="955"/>
      <c r="E73" s="1091"/>
      <c r="F73" s="131"/>
      <c r="G73" s="131"/>
      <c r="H73" s="973"/>
      <c r="I73" s="973"/>
      <c r="J73" s="131"/>
      <c r="K73" s="131">
        <f>F72</f>
        <v>22.711920000012874</v>
      </c>
      <c r="L73" s="912"/>
      <c r="M73" s="912"/>
      <c r="N73" s="379"/>
      <c r="O73" s="379"/>
      <c r="P73" s="915"/>
      <c r="Q73" s="1041"/>
      <c r="R73" s="379"/>
      <c r="S73" s="379">
        <f>N72</f>
        <v>33</v>
      </c>
      <c r="T73" s="912"/>
      <c r="U73" s="1022"/>
      <c r="V73" s="992"/>
      <c r="W73" s="995"/>
      <c r="X73" s="905"/>
      <c r="Y73" s="905"/>
      <c r="AB73" s="78">
        <v>1</v>
      </c>
      <c r="AC73" s="77"/>
      <c r="AD73" s="6"/>
      <c r="AE73" s="78">
        <v>1</v>
      </c>
      <c r="AF73" s="6"/>
    </row>
    <row r="74" spans="1:34" s="81" customFormat="1" ht="20.100000000000001" customHeight="1">
      <c r="A74" s="1076">
        <v>59</v>
      </c>
      <c r="B74" s="120" t="s">
        <v>262</v>
      </c>
      <c r="C74" s="1008" t="s">
        <v>64</v>
      </c>
      <c r="D74" s="1009"/>
      <c r="E74" s="1090">
        <v>3</v>
      </c>
      <c r="F74" s="182"/>
      <c r="G74" s="182"/>
      <c r="H74" s="973"/>
      <c r="I74" s="973"/>
      <c r="J74" s="152"/>
      <c r="K74" s="152"/>
      <c r="L74" s="912"/>
      <c r="M74" s="912"/>
      <c r="N74" s="378"/>
      <c r="O74" s="378"/>
      <c r="P74" s="915"/>
      <c r="Q74" s="1041"/>
      <c r="R74" s="378"/>
      <c r="S74" s="378"/>
      <c r="T74" s="912"/>
      <c r="U74" s="1022"/>
      <c r="V74" s="992"/>
      <c r="W74" s="995"/>
      <c r="X74" s="905"/>
      <c r="Y74" s="905"/>
      <c r="AB74" s="78">
        <v>1</v>
      </c>
      <c r="AC74" s="6"/>
      <c r="AD74" s="6"/>
      <c r="AE74" s="78">
        <v>1</v>
      </c>
      <c r="AF74" s="6"/>
    </row>
    <row r="75" spans="1:34" ht="20.100000000000001" customHeight="1" thickBot="1">
      <c r="A75" s="1077"/>
      <c r="B75" s="121" t="s">
        <v>268</v>
      </c>
      <c r="C75" s="954"/>
      <c r="D75" s="955"/>
      <c r="E75" s="1091"/>
      <c r="F75" s="213"/>
      <c r="G75" s="349">
        <f>[1]МОЩНОСТИ!$J$87</f>
        <v>14.25600000002305</v>
      </c>
      <c r="H75" s="973"/>
      <c r="I75" s="973"/>
      <c r="J75" s="131"/>
      <c r="K75" s="131">
        <f>G75</f>
        <v>14.25600000002305</v>
      </c>
      <c r="L75" s="912"/>
      <c r="M75" s="912"/>
      <c r="O75" s="379">
        <v>36.4</v>
      </c>
      <c r="P75" s="915"/>
      <c r="Q75" s="1041"/>
      <c r="R75" s="379"/>
      <c r="S75" s="379">
        <f>O75</f>
        <v>36.4</v>
      </c>
      <c r="T75" s="912"/>
      <c r="U75" s="1022"/>
      <c r="V75" s="992"/>
      <c r="W75" s="995"/>
      <c r="X75" s="905"/>
      <c r="Y75" s="905"/>
      <c r="AB75" s="78">
        <v>1</v>
      </c>
      <c r="AC75" s="6"/>
      <c r="AD75" s="6"/>
      <c r="AE75" s="78">
        <v>1</v>
      </c>
      <c r="AF75" s="6"/>
    </row>
    <row r="76" spans="1:34" ht="27" customHeight="1" thickBot="1">
      <c r="A76" s="122">
        <v>60</v>
      </c>
      <c r="B76" s="124" t="s">
        <v>269</v>
      </c>
      <c r="C76" s="1067" t="s">
        <v>339</v>
      </c>
      <c r="D76" s="1068"/>
      <c r="E76" s="239">
        <v>3</v>
      </c>
      <c r="F76" s="366">
        <f>[1]МОЩНОСТИ!$J$74</f>
        <v>2.3999999999978172</v>
      </c>
      <c r="G76" s="180"/>
      <c r="H76" s="973"/>
      <c r="I76" s="973"/>
      <c r="J76" s="180">
        <f>F76</f>
        <v>2.3999999999978172</v>
      </c>
      <c r="K76" s="180"/>
      <c r="L76" s="912"/>
      <c r="M76" s="912"/>
      <c r="N76" s="288">
        <v>3</v>
      </c>
      <c r="O76" s="288"/>
      <c r="P76" s="915"/>
      <c r="Q76" s="1041"/>
      <c r="R76" s="288">
        <f>N76</f>
        <v>3</v>
      </c>
      <c r="S76" s="288"/>
      <c r="T76" s="912"/>
      <c r="U76" s="1022"/>
      <c r="V76" s="992"/>
      <c r="W76" s="995"/>
      <c r="X76" s="905"/>
      <c r="Y76" s="905"/>
      <c r="AB76" s="78">
        <v>1</v>
      </c>
      <c r="AC76" s="6"/>
      <c r="AD76" s="6"/>
      <c r="AE76" s="6"/>
      <c r="AF76" s="79">
        <v>1</v>
      </c>
    </row>
    <row r="77" spans="1:34" ht="20.100000000000001" customHeight="1">
      <c r="A77" s="119">
        <v>61</v>
      </c>
      <c r="B77" s="214" t="s">
        <v>270</v>
      </c>
      <c r="C77" s="976" t="s">
        <v>204</v>
      </c>
      <c r="D77" s="977"/>
      <c r="E77" s="902">
        <v>3</v>
      </c>
      <c r="F77" s="348">
        <f>[1]МОЩНОСТИ!$J$142</f>
        <v>14.699999999938882</v>
      </c>
      <c r="G77" s="182"/>
      <c r="H77" s="973"/>
      <c r="I77" s="973"/>
      <c r="J77" s="152">
        <f>F77</f>
        <v>14.699999999938882</v>
      </c>
      <c r="K77" s="152"/>
      <c r="L77" s="912"/>
      <c r="M77" s="912"/>
      <c r="N77" s="378">
        <v>56.25</v>
      </c>
      <c r="O77" s="378"/>
      <c r="P77" s="915"/>
      <c r="Q77" s="1041"/>
      <c r="R77" s="378">
        <f>N77</f>
        <v>56.25</v>
      </c>
      <c r="S77" s="378"/>
      <c r="T77" s="912"/>
      <c r="U77" s="1022"/>
      <c r="V77" s="992"/>
      <c r="W77" s="995"/>
      <c r="X77" s="905"/>
      <c r="Y77" s="905"/>
      <c r="AB77" s="78">
        <v>1</v>
      </c>
      <c r="AC77" s="6"/>
      <c r="AD77" s="6"/>
      <c r="AE77" s="78">
        <v>1</v>
      </c>
      <c r="AF77" s="6"/>
    </row>
    <row r="78" spans="1:34" ht="20.100000000000001" customHeight="1" thickBot="1">
      <c r="A78" s="117">
        <v>62</v>
      </c>
      <c r="B78" s="215" t="s">
        <v>271</v>
      </c>
      <c r="C78" s="978"/>
      <c r="D78" s="979"/>
      <c r="E78" s="903"/>
      <c r="F78" s="131"/>
      <c r="G78" s="131"/>
      <c r="H78" s="973"/>
      <c r="I78" s="973"/>
      <c r="J78" s="131"/>
      <c r="K78" s="131"/>
      <c r="L78" s="912"/>
      <c r="M78" s="912"/>
      <c r="N78" s="379"/>
      <c r="O78" s="379"/>
      <c r="P78" s="915"/>
      <c r="Q78" s="1041"/>
      <c r="R78" s="379"/>
      <c r="S78" s="379"/>
      <c r="T78" s="912"/>
      <c r="U78" s="1022"/>
      <c r="V78" s="992"/>
      <c r="W78" s="995"/>
      <c r="X78" s="905"/>
      <c r="Y78" s="905"/>
      <c r="AB78" s="78">
        <v>1</v>
      </c>
      <c r="AC78" s="77"/>
      <c r="AD78" s="6"/>
      <c r="AE78" s="78">
        <v>1</v>
      </c>
      <c r="AF78" s="6"/>
    </row>
    <row r="79" spans="1:34" ht="20.100000000000001" customHeight="1">
      <c r="A79" s="119">
        <v>63</v>
      </c>
      <c r="B79" s="214" t="s">
        <v>272</v>
      </c>
      <c r="C79" s="976" t="s">
        <v>205</v>
      </c>
      <c r="D79" s="977"/>
      <c r="E79" s="902">
        <v>3</v>
      </c>
      <c r="F79" s="348">
        <f>[1]МОЩНОСТИ!$J$144</f>
        <v>34.056000000023047</v>
      </c>
      <c r="G79" s="182"/>
      <c r="H79" s="973"/>
      <c r="I79" s="973"/>
      <c r="J79" s="152">
        <f>F79</f>
        <v>34.056000000023047</v>
      </c>
      <c r="K79" s="152"/>
      <c r="L79" s="912"/>
      <c r="M79" s="912"/>
      <c r="N79" s="378">
        <v>105</v>
      </c>
      <c r="O79" s="378"/>
      <c r="P79" s="915"/>
      <c r="Q79" s="1041"/>
      <c r="R79" s="378">
        <f>N79</f>
        <v>105</v>
      </c>
      <c r="S79" s="378"/>
      <c r="T79" s="912"/>
      <c r="U79" s="1022"/>
      <c r="V79" s="992"/>
      <c r="W79" s="995"/>
      <c r="X79" s="905"/>
      <c r="Y79" s="905"/>
      <c r="AB79" s="78">
        <v>1</v>
      </c>
      <c r="AC79" s="6"/>
      <c r="AD79" s="6"/>
      <c r="AE79" s="78">
        <v>1</v>
      </c>
      <c r="AF79" s="6"/>
    </row>
    <row r="80" spans="1:34" ht="20.100000000000001" customHeight="1" thickBot="1">
      <c r="A80" s="117">
        <v>64</v>
      </c>
      <c r="B80" s="215" t="s">
        <v>273</v>
      </c>
      <c r="C80" s="978"/>
      <c r="D80" s="979"/>
      <c r="E80" s="903"/>
      <c r="F80" s="131"/>
      <c r="G80" s="131"/>
      <c r="H80" s="973"/>
      <c r="I80" s="973"/>
      <c r="J80" s="131"/>
      <c r="K80" s="131"/>
      <c r="L80" s="912"/>
      <c r="M80" s="912"/>
      <c r="N80" s="379"/>
      <c r="O80" s="379"/>
      <c r="P80" s="915"/>
      <c r="Q80" s="1041"/>
      <c r="R80" s="379"/>
      <c r="S80" s="379"/>
      <c r="T80" s="912"/>
      <c r="U80" s="1022"/>
      <c r="V80" s="992"/>
      <c r="W80" s="995"/>
      <c r="X80" s="905"/>
      <c r="Y80" s="905"/>
      <c r="AB80" s="78">
        <v>1</v>
      </c>
      <c r="AC80" s="6"/>
      <c r="AD80" s="6"/>
      <c r="AE80" s="78">
        <v>1</v>
      </c>
      <c r="AF80" s="6"/>
    </row>
    <row r="81" spans="1:32" ht="33" customHeight="1" thickBot="1">
      <c r="A81" s="122">
        <v>65</v>
      </c>
      <c r="B81" s="216" t="s">
        <v>274</v>
      </c>
      <c r="C81" s="1067" t="s">
        <v>340</v>
      </c>
      <c r="D81" s="1068"/>
      <c r="E81" s="240">
        <v>3</v>
      </c>
      <c r="F81" s="180"/>
      <c r="G81" s="366">
        <f>[1]МОЩНОСТИ!$J$148+[1]МОЩНОСТИ!$J$149</f>
        <v>25.566349058010385</v>
      </c>
      <c r="H81" s="973"/>
      <c r="I81" s="973"/>
      <c r="J81" s="180"/>
      <c r="K81" s="180">
        <f>G81</f>
        <v>25.566349058010385</v>
      </c>
      <c r="L81" s="912"/>
      <c r="M81" s="912"/>
      <c r="N81" s="418"/>
      <c r="O81" s="288">
        <v>50</v>
      </c>
      <c r="P81" s="915"/>
      <c r="Q81" s="1041"/>
      <c r="R81" s="288"/>
      <c r="S81" s="288">
        <f>O81</f>
        <v>50</v>
      </c>
      <c r="T81" s="912"/>
      <c r="U81" s="1022"/>
      <c r="V81" s="992"/>
      <c r="W81" s="995"/>
      <c r="X81" s="905"/>
      <c r="Y81" s="905"/>
      <c r="AB81" s="78">
        <v>1</v>
      </c>
      <c r="AC81" s="6"/>
      <c r="AD81" s="6"/>
      <c r="AE81" s="6"/>
      <c r="AF81" s="79">
        <v>1</v>
      </c>
    </row>
    <row r="82" spans="1:32" ht="27.75" customHeight="1" thickBot="1">
      <c r="A82" s="122">
        <v>66</v>
      </c>
      <c r="B82" s="216" t="s">
        <v>285</v>
      </c>
      <c r="C82" s="1160" t="s">
        <v>413</v>
      </c>
      <c r="D82" s="1161"/>
      <c r="E82" s="240">
        <v>3</v>
      </c>
      <c r="F82" s="181"/>
      <c r="G82" s="366">
        <f>[1]МОЩНОСТИ!$J$150</f>
        <v>23.700000000026193</v>
      </c>
      <c r="H82" s="973"/>
      <c r="I82" s="973"/>
      <c r="J82" s="180"/>
      <c r="K82" s="180">
        <f>G82</f>
        <v>23.700000000026193</v>
      </c>
      <c r="L82" s="912"/>
      <c r="M82" s="912"/>
      <c r="N82" s="417"/>
      <c r="O82" s="288">
        <v>70</v>
      </c>
      <c r="P82" s="915"/>
      <c r="Q82" s="1041"/>
      <c r="R82" s="288"/>
      <c r="S82" s="288">
        <f>O82</f>
        <v>70</v>
      </c>
      <c r="T82" s="912"/>
      <c r="U82" s="1022"/>
      <c r="V82" s="992"/>
      <c r="W82" s="995"/>
      <c r="X82" s="905"/>
      <c r="Y82" s="905"/>
      <c r="AB82" s="78">
        <v>1</v>
      </c>
      <c r="AC82" s="77"/>
      <c r="AD82" s="6"/>
      <c r="AE82" s="78">
        <v>1</v>
      </c>
      <c r="AF82" s="6"/>
    </row>
    <row r="83" spans="1:32" ht="20.100000000000001" customHeight="1">
      <c r="A83" s="119">
        <v>67</v>
      </c>
      <c r="B83" s="214" t="s">
        <v>275</v>
      </c>
      <c r="C83" s="976" t="s">
        <v>65</v>
      </c>
      <c r="D83" s="977"/>
      <c r="E83" s="902">
        <v>3</v>
      </c>
      <c r="F83" s="348">
        <f>[1]МОЩНОСТИ!$J$175</f>
        <v>29.699999999938882</v>
      </c>
      <c r="G83" s="182"/>
      <c r="H83" s="973"/>
      <c r="I83" s="973"/>
      <c r="J83" s="152">
        <f>F83</f>
        <v>29.699999999938882</v>
      </c>
      <c r="K83" s="152"/>
      <c r="L83" s="912"/>
      <c r="M83" s="912"/>
      <c r="N83" s="378">
        <v>74.88</v>
      </c>
      <c r="O83" s="378"/>
      <c r="P83" s="915"/>
      <c r="Q83" s="1041"/>
      <c r="R83" s="378">
        <f>N83</f>
        <v>74.88</v>
      </c>
      <c r="S83" s="378"/>
      <c r="T83" s="912"/>
      <c r="U83" s="1022"/>
      <c r="V83" s="992"/>
      <c r="W83" s="995"/>
      <c r="X83" s="905"/>
      <c r="Y83" s="905"/>
      <c r="AB83" s="78">
        <v>1</v>
      </c>
      <c r="AC83" s="6"/>
      <c r="AD83" s="6"/>
      <c r="AE83" s="78">
        <v>1</v>
      </c>
      <c r="AF83" s="6"/>
    </row>
    <row r="84" spans="1:32" ht="20.100000000000001" customHeight="1" thickBot="1">
      <c r="A84" s="117">
        <v>68</v>
      </c>
      <c r="B84" s="215" t="s">
        <v>276</v>
      </c>
      <c r="C84" s="978"/>
      <c r="D84" s="979"/>
      <c r="E84" s="903"/>
      <c r="F84" s="131"/>
      <c r="G84" s="131"/>
      <c r="H84" s="973"/>
      <c r="I84" s="973"/>
      <c r="J84" s="131"/>
      <c r="K84" s="131"/>
      <c r="L84" s="912"/>
      <c r="M84" s="912"/>
      <c r="N84" s="379"/>
      <c r="O84" s="379"/>
      <c r="P84" s="915"/>
      <c r="Q84" s="1041"/>
      <c r="R84" s="379"/>
      <c r="S84" s="379"/>
      <c r="T84" s="912"/>
      <c r="U84" s="1022"/>
      <c r="V84" s="992"/>
      <c r="W84" s="995"/>
      <c r="X84" s="905"/>
      <c r="Y84" s="905"/>
      <c r="AB84" s="78">
        <v>1</v>
      </c>
      <c r="AC84" s="6"/>
      <c r="AD84" s="6"/>
      <c r="AE84" s="78">
        <v>1</v>
      </c>
      <c r="AF84" s="6"/>
    </row>
    <row r="85" spans="1:32" ht="20.100000000000001" customHeight="1">
      <c r="A85" s="119">
        <v>69</v>
      </c>
      <c r="B85" s="214" t="s">
        <v>277</v>
      </c>
      <c r="C85" s="976" t="s">
        <v>206</v>
      </c>
      <c r="D85" s="977"/>
      <c r="E85" s="902">
        <v>3</v>
      </c>
      <c r="F85" s="348">
        <f>[1]МОЩНОСТИ!$J$177</f>
        <v>27.900000000008731</v>
      </c>
      <c r="G85" s="182"/>
      <c r="H85" s="973"/>
      <c r="I85" s="973"/>
      <c r="J85" s="152">
        <f>F85</f>
        <v>27.900000000008731</v>
      </c>
      <c r="K85" s="152"/>
      <c r="L85" s="912"/>
      <c r="M85" s="912"/>
      <c r="N85" s="378">
        <v>74.88</v>
      </c>
      <c r="O85" s="378"/>
      <c r="P85" s="915"/>
      <c r="Q85" s="1041"/>
      <c r="R85" s="378">
        <f>N85</f>
        <v>74.88</v>
      </c>
      <c r="S85" s="378"/>
      <c r="T85" s="912"/>
      <c r="U85" s="1022"/>
      <c r="V85" s="992"/>
      <c r="W85" s="995"/>
      <c r="X85" s="905"/>
      <c r="Y85" s="905"/>
      <c r="AB85" s="78">
        <v>1</v>
      </c>
      <c r="AC85" s="6"/>
      <c r="AD85" s="6"/>
      <c r="AE85" s="78">
        <v>1</v>
      </c>
      <c r="AF85" s="6"/>
    </row>
    <row r="86" spans="1:32" ht="20.100000000000001" customHeight="1" thickBot="1">
      <c r="A86" s="117">
        <v>70</v>
      </c>
      <c r="B86" s="215" t="s">
        <v>261</v>
      </c>
      <c r="C86" s="978"/>
      <c r="D86" s="979"/>
      <c r="E86" s="903"/>
      <c r="F86" s="131"/>
      <c r="G86" s="131"/>
      <c r="H86" s="973"/>
      <c r="I86" s="973"/>
      <c r="J86" s="131"/>
      <c r="K86" s="131"/>
      <c r="L86" s="912"/>
      <c r="M86" s="912"/>
      <c r="N86" s="379"/>
      <c r="O86" s="379"/>
      <c r="P86" s="915"/>
      <c r="Q86" s="1041"/>
      <c r="R86" s="379"/>
      <c r="S86" s="379"/>
      <c r="T86" s="912"/>
      <c r="U86" s="1022"/>
      <c r="V86" s="992"/>
      <c r="W86" s="995"/>
      <c r="X86" s="905"/>
      <c r="Y86" s="905"/>
      <c r="AB86" s="78">
        <v>1</v>
      </c>
      <c r="AC86" s="6"/>
      <c r="AD86" s="6"/>
      <c r="AE86" s="78">
        <v>1</v>
      </c>
      <c r="AF86" s="6"/>
    </row>
    <row r="87" spans="1:32" ht="20.100000000000001" customHeight="1">
      <c r="A87" s="119">
        <v>71</v>
      </c>
      <c r="B87" s="214" t="s">
        <v>278</v>
      </c>
      <c r="C87" s="976" t="s">
        <v>207</v>
      </c>
      <c r="D87" s="977"/>
      <c r="E87" s="902">
        <v>3</v>
      </c>
      <c r="F87" s="182"/>
      <c r="G87" s="182"/>
      <c r="H87" s="973"/>
      <c r="I87" s="973"/>
      <c r="J87" s="152"/>
      <c r="K87" s="152"/>
      <c r="L87" s="912"/>
      <c r="M87" s="912"/>
      <c r="N87" s="378"/>
      <c r="O87" s="378"/>
      <c r="P87" s="915"/>
      <c r="Q87" s="1041"/>
      <c r="R87" s="378"/>
      <c r="S87" s="378"/>
      <c r="T87" s="912"/>
      <c r="U87" s="1022"/>
      <c r="V87" s="992"/>
      <c r="W87" s="995"/>
      <c r="X87" s="905"/>
      <c r="Y87" s="905"/>
      <c r="AB87" s="78">
        <v>1</v>
      </c>
      <c r="AC87" s="6"/>
      <c r="AD87" s="6"/>
      <c r="AE87" s="78">
        <v>1</v>
      </c>
      <c r="AF87" s="6"/>
    </row>
    <row r="88" spans="1:32" ht="20.100000000000001" customHeight="1" thickBot="1">
      <c r="A88" s="117">
        <v>72</v>
      </c>
      <c r="B88" s="215" t="s">
        <v>279</v>
      </c>
      <c r="C88" s="978"/>
      <c r="D88" s="979"/>
      <c r="E88" s="903"/>
      <c r="F88" s="213"/>
      <c r="G88" s="349">
        <f>[1]МОЩНОСТИ!$J$179</f>
        <v>22.5</v>
      </c>
      <c r="H88" s="973"/>
      <c r="I88" s="973"/>
      <c r="J88" s="131"/>
      <c r="K88" s="131">
        <f>G88</f>
        <v>22.5</v>
      </c>
      <c r="L88" s="912"/>
      <c r="M88" s="912"/>
      <c r="N88" s="415"/>
      <c r="O88" s="379">
        <v>74.88</v>
      </c>
      <c r="P88" s="915"/>
      <c r="Q88" s="1041"/>
      <c r="R88" s="379"/>
      <c r="S88" s="379">
        <f>O88</f>
        <v>74.88</v>
      </c>
      <c r="T88" s="912"/>
      <c r="U88" s="1022"/>
      <c r="V88" s="992"/>
      <c r="W88" s="995"/>
      <c r="X88" s="905"/>
      <c r="Y88" s="905"/>
      <c r="AB88" s="78">
        <v>1</v>
      </c>
      <c r="AC88" s="77"/>
      <c r="AD88" s="6"/>
      <c r="AE88" s="78">
        <v>1</v>
      </c>
      <c r="AF88" s="6"/>
    </row>
    <row r="89" spans="1:32" ht="20.100000000000001" customHeight="1">
      <c r="A89" s="119">
        <v>73</v>
      </c>
      <c r="B89" s="214" t="s">
        <v>280</v>
      </c>
      <c r="C89" s="1158" t="s">
        <v>208</v>
      </c>
      <c r="D89" s="1158"/>
      <c r="E89" s="902">
        <v>3</v>
      </c>
      <c r="F89" s="348">
        <f>[1]МОЩНОСТИ!$J$185+[1]МОЩНОСТИ!$J$186</f>
        <v>24.799999999959255</v>
      </c>
      <c r="G89" s="182"/>
      <c r="H89" s="973"/>
      <c r="I89" s="973"/>
      <c r="J89" s="152">
        <f>F89</f>
        <v>24.799999999959255</v>
      </c>
      <c r="K89" s="152"/>
      <c r="L89" s="912"/>
      <c r="M89" s="912"/>
      <c r="N89" s="378">
        <v>74.88</v>
      </c>
      <c r="O89" s="378"/>
      <c r="P89" s="915"/>
      <c r="Q89" s="1041"/>
      <c r="R89" s="378">
        <f>N89</f>
        <v>74.88</v>
      </c>
      <c r="S89" s="378"/>
      <c r="T89" s="912"/>
      <c r="U89" s="1022"/>
      <c r="V89" s="992"/>
      <c r="W89" s="995"/>
      <c r="X89" s="905"/>
      <c r="Y89" s="905"/>
      <c r="AB89" s="78">
        <v>1</v>
      </c>
      <c r="AC89" s="6"/>
      <c r="AD89" s="6"/>
      <c r="AE89" s="78">
        <v>1</v>
      </c>
      <c r="AF89" s="6"/>
    </row>
    <row r="90" spans="1:32" ht="20.100000000000001" customHeight="1" thickBot="1">
      <c r="A90" s="117">
        <v>74</v>
      </c>
      <c r="B90" s="215" t="s">
        <v>281</v>
      </c>
      <c r="C90" s="1159"/>
      <c r="D90" s="1159"/>
      <c r="E90" s="903"/>
      <c r="F90" s="131"/>
      <c r="G90" s="131"/>
      <c r="H90" s="973"/>
      <c r="I90" s="973"/>
      <c r="J90" s="131"/>
      <c r="K90" s="131"/>
      <c r="L90" s="912"/>
      <c r="M90" s="912"/>
      <c r="N90" s="379"/>
      <c r="O90" s="379"/>
      <c r="P90" s="915"/>
      <c r="Q90" s="1041"/>
      <c r="R90" s="379"/>
      <c r="S90" s="379"/>
      <c r="T90" s="912"/>
      <c r="U90" s="1022"/>
      <c r="V90" s="992"/>
      <c r="W90" s="995"/>
      <c r="X90" s="905"/>
      <c r="Y90" s="905"/>
      <c r="AB90" s="78">
        <v>1</v>
      </c>
      <c r="AC90" s="6"/>
      <c r="AD90" s="6"/>
      <c r="AE90" s="78">
        <v>1</v>
      </c>
      <c r="AF90" s="6"/>
    </row>
    <row r="91" spans="1:32" ht="20.100000000000001" customHeight="1">
      <c r="A91" s="462">
        <v>75</v>
      </c>
      <c r="B91" s="217"/>
      <c r="C91" s="10"/>
      <c r="D91" s="10"/>
      <c r="E91" s="241"/>
      <c r="F91" s="152"/>
      <c r="G91" s="152"/>
      <c r="H91" s="973"/>
      <c r="I91" s="973"/>
      <c r="J91" s="152"/>
      <c r="K91" s="152"/>
      <c r="L91" s="912"/>
      <c r="M91" s="912"/>
      <c r="N91" s="378"/>
      <c r="O91" s="378"/>
      <c r="P91" s="915"/>
      <c r="Q91" s="1041"/>
      <c r="R91" s="378"/>
      <c r="S91" s="378"/>
      <c r="T91" s="912"/>
      <c r="U91" s="1022"/>
      <c r="V91" s="992"/>
      <c r="W91" s="995"/>
      <c r="X91" s="905"/>
      <c r="Y91" s="905"/>
      <c r="AB91" s="6"/>
      <c r="AC91" s="6"/>
      <c r="AD91" s="6"/>
      <c r="AE91" s="6"/>
      <c r="AF91" s="6"/>
    </row>
    <row r="92" spans="1:32" ht="20.100000000000001" customHeight="1">
      <c r="A92" s="144">
        <v>76</v>
      </c>
      <c r="B92" s="69"/>
      <c r="C92" s="63"/>
      <c r="D92" s="63"/>
      <c r="E92" s="241"/>
      <c r="F92" s="19"/>
      <c r="G92" s="19"/>
      <c r="H92" s="973"/>
      <c r="I92" s="973"/>
      <c r="J92" s="19"/>
      <c r="K92" s="19"/>
      <c r="L92" s="912"/>
      <c r="M92" s="912"/>
      <c r="N92" s="377"/>
      <c r="O92" s="377"/>
      <c r="P92" s="915"/>
      <c r="Q92" s="1041"/>
      <c r="R92" s="377"/>
      <c r="S92" s="377"/>
      <c r="T92" s="912"/>
      <c r="U92" s="1022"/>
      <c r="V92" s="992"/>
      <c r="W92" s="995"/>
      <c r="X92" s="905"/>
      <c r="Y92" s="905"/>
      <c r="AB92" s="6"/>
      <c r="AC92" s="6"/>
      <c r="AD92" s="6"/>
      <c r="AE92" s="6"/>
      <c r="AF92" s="6"/>
    </row>
    <row r="93" spans="1:32" ht="20.100000000000001" customHeight="1">
      <c r="A93" s="144">
        <v>77</v>
      </c>
      <c r="B93" s="69"/>
      <c r="C93" s="63"/>
      <c r="D93" s="63"/>
      <c r="E93" s="241"/>
      <c r="F93" s="19"/>
      <c r="G93" s="19"/>
      <c r="H93" s="973"/>
      <c r="I93" s="973"/>
      <c r="J93" s="19"/>
      <c r="K93" s="19"/>
      <c r="L93" s="912"/>
      <c r="M93" s="912"/>
      <c r="N93" s="377"/>
      <c r="O93" s="377"/>
      <c r="P93" s="915"/>
      <c r="Q93" s="1041"/>
      <c r="R93" s="377"/>
      <c r="S93" s="377"/>
      <c r="T93" s="912"/>
      <c r="U93" s="1022"/>
      <c r="V93" s="992"/>
      <c r="W93" s="995"/>
      <c r="X93" s="905"/>
      <c r="Y93" s="905"/>
      <c r="AB93" s="6"/>
      <c r="AC93" s="6"/>
      <c r="AD93" s="6"/>
      <c r="AE93" s="6"/>
      <c r="AF93" s="6"/>
    </row>
    <row r="94" spans="1:32" ht="20.100000000000001" customHeight="1">
      <c r="A94" s="144">
        <v>78</v>
      </c>
      <c r="B94" s="69"/>
      <c r="C94" s="63"/>
      <c r="D94" s="63"/>
      <c r="E94" s="241"/>
      <c r="F94" s="19"/>
      <c r="G94" s="19"/>
      <c r="H94" s="973"/>
      <c r="I94" s="973"/>
      <c r="J94" s="19"/>
      <c r="K94" s="19"/>
      <c r="L94" s="912"/>
      <c r="M94" s="912"/>
      <c r="N94" s="377"/>
      <c r="O94" s="377"/>
      <c r="P94" s="915"/>
      <c r="Q94" s="1041"/>
      <c r="R94" s="377"/>
      <c r="S94" s="377"/>
      <c r="T94" s="912"/>
      <c r="U94" s="1022"/>
      <c r="V94" s="992"/>
      <c r="W94" s="995"/>
      <c r="X94" s="905"/>
      <c r="Y94" s="905"/>
      <c r="AB94" s="6"/>
      <c r="AC94" s="6"/>
      <c r="AD94" s="6"/>
      <c r="AE94" s="6"/>
      <c r="AF94" s="6"/>
    </row>
    <row r="95" spans="1:32" ht="20.100000000000001" customHeight="1">
      <c r="A95" s="144">
        <v>79</v>
      </c>
      <c r="B95" s="69"/>
      <c r="C95" s="63"/>
      <c r="D95" s="63"/>
      <c r="E95" s="241"/>
      <c r="F95" s="19"/>
      <c r="G95" s="19"/>
      <c r="H95" s="973"/>
      <c r="I95" s="973"/>
      <c r="J95" s="19"/>
      <c r="K95" s="19"/>
      <c r="L95" s="912"/>
      <c r="M95" s="912"/>
      <c r="N95" s="377"/>
      <c r="O95" s="377"/>
      <c r="P95" s="915"/>
      <c r="Q95" s="1041"/>
      <c r="R95" s="377"/>
      <c r="S95" s="377"/>
      <c r="T95" s="912"/>
      <c r="U95" s="1022"/>
      <c r="V95" s="992"/>
      <c r="W95" s="995"/>
      <c r="X95" s="905"/>
      <c r="Y95" s="905"/>
      <c r="AB95" s="6"/>
      <c r="AC95" s="6"/>
      <c r="AD95" s="6"/>
      <c r="AE95" s="6"/>
      <c r="AF95" s="6"/>
    </row>
    <row r="96" spans="1:32" ht="20.100000000000001" customHeight="1">
      <c r="A96" s="144">
        <v>80</v>
      </c>
      <c r="B96" s="69"/>
      <c r="C96" s="63"/>
      <c r="D96" s="63"/>
      <c r="E96" s="241"/>
      <c r="F96" s="19"/>
      <c r="G96" s="19"/>
      <c r="H96" s="973"/>
      <c r="I96" s="973"/>
      <c r="J96" s="19"/>
      <c r="K96" s="19"/>
      <c r="L96" s="912"/>
      <c r="M96" s="912"/>
      <c r="N96" s="377"/>
      <c r="O96" s="377"/>
      <c r="P96" s="915"/>
      <c r="Q96" s="1041"/>
      <c r="R96" s="377"/>
      <c r="S96" s="377"/>
      <c r="T96" s="912"/>
      <c r="U96" s="1022"/>
      <c r="V96" s="992"/>
      <c r="W96" s="995"/>
      <c r="X96" s="905"/>
      <c r="Y96" s="905"/>
      <c r="AB96" s="6"/>
      <c r="AC96" s="6"/>
      <c r="AD96" s="6"/>
      <c r="AE96" s="6"/>
      <c r="AF96" s="6"/>
    </row>
    <row r="97" spans="1:34" ht="20.100000000000001" customHeight="1">
      <c r="A97" s="144">
        <v>81</v>
      </c>
      <c r="B97" s="174"/>
      <c r="C97" s="974" t="s">
        <v>112</v>
      </c>
      <c r="D97" s="974"/>
      <c r="E97" s="248">
        <v>2</v>
      </c>
      <c r="F97" s="554">
        <f>F72</f>
        <v>22.711920000012874</v>
      </c>
      <c r="G97" s="192">
        <f>G73</f>
        <v>0</v>
      </c>
      <c r="H97" s="973"/>
      <c r="I97" s="973"/>
      <c r="J97" s="20">
        <f>J72</f>
        <v>22.711920000012874</v>
      </c>
      <c r="K97" s="531">
        <f>K73</f>
        <v>22.711920000012874</v>
      </c>
      <c r="L97" s="912"/>
      <c r="M97" s="912"/>
      <c r="N97">
        <f>N72</f>
        <v>33</v>
      </c>
      <c r="O97" s="377">
        <f>O72</f>
        <v>0</v>
      </c>
      <c r="P97" s="915"/>
      <c r="Q97" s="1041"/>
      <c r="R97" s="377">
        <f>R72</f>
        <v>33</v>
      </c>
      <c r="S97" s="377">
        <f>S73</f>
        <v>33</v>
      </c>
      <c r="T97" s="912"/>
      <c r="U97" s="1022"/>
      <c r="V97" s="992"/>
      <c r="W97" s="995"/>
      <c r="X97" s="905"/>
      <c r="Y97" s="905"/>
      <c r="AB97" s="6"/>
      <c r="AC97" s="6"/>
      <c r="AD97" s="6"/>
      <c r="AE97" s="6"/>
      <c r="AF97" s="6"/>
    </row>
    <row r="98" spans="1:34" ht="20.100000000000001" customHeight="1" thickBot="1">
      <c r="A98" s="144">
        <v>82</v>
      </c>
      <c r="B98" s="174"/>
      <c r="C98" s="975"/>
      <c r="D98" s="975"/>
      <c r="E98" s="325">
        <v>3</v>
      </c>
      <c r="F98" s="349">
        <f>F76+F77+F79+F83+F85+F89</f>
        <v>133.55599999986663</v>
      </c>
      <c r="G98" s="349">
        <f>G69+G70+G71+G75+G81+G82+G88</f>
        <v>114.57097905810124</v>
      </c>
      <c r="H98" s="973"/>
      <c r="I98" s="973"/>
      <c r="J98" s="131">
        <f>J76+J77+J79+J83+J85+J89</f>
        <v>133.55599999986663</v>
      </c>
      <c r="K98" s="131">
        <f>K69+K71+K75+K81+K82+K88</f>
        <v>114.57097905810124</v>
      </c>
      <c r="L98" s="912"/>
      <c r="M98" s="912"/>
      <c r="N98" s="405">
        <f>N76+N77+N79+N83++N85+N89</f>
        <v>388.89</v>
      </c>
      <c r="O98" s="405">
        <f>O69+O71+O75+O81+O82+O88</f>
        <v>294.58</v>
      </c>
      <c r="P98" s="916"/>
      <c r="Q98" s="972"/>
      <c r="R98" s="405">
        <f>R76+R77+R79+R83+R85+R89+R97</f>
        <v>421.89</v>
      </c>
      <c r="S98" s="423">
        <f>S69+S71+S75+S81+S82+S88</f>
        <v>294.58</v>
      </c>
      <c r="T98" s="912"/>
      <c r="U98" s="1022"/>
      <c r="V98" s="993"/>
      <c r="W98" s="996"/>
      <c r="X98" s="905"/>
      <c r="Y98" s="905"/>
      <c r="AB98" s="6"/>
      <c r="AC98" s="6"/>
      <c r="AD98" s="6"/>
      <c r="AE98" s="6"/>
      <c r="AF98" s="6"/>
    </row>
    <row r="99" spans="1:34" ht="20.100000000000001" customHeight="1">
      <c r="A99" s="144">
        <v>83</v>
      </c>
      <c r="B99" s="174"/>
      <c r="C99" s="1004" t="s">
        <v>113</v>
      </c>
      <c r="D99" s="1195"/>
      <c r="E99" s="326"/>
      <c r="F99" s="348">
        <f>F97+F98</f>
        <v>156.2679199998795</v>
      </c>
      <c r="G99" s="348">
        <f t="shared" ref="G99" si="0">G97+G98</f>
        <v>114.57097905810124</v>
      </c>
      <c r="H99" s="135">
        <f>F100</f>
        <v>270.83889905798071</v>
      </c>
      <c r="I99" s="135"/>
      <c r="J99" s="191">
        <f>J97+J98</f>
        <v>156.2679199998795</v>
      </c>
      <c r="K99" s="187">
        <f>K97+K98</f>
        <v>137.28289905811411</v>
      </c>
      <c r="L99" s="913"/>
      <c r="M99" s="913"/>
      <c r="N99" s="343">
        <f>N97+N98</f>
        <v>421.89</v>
      </c>
      <c r="O99" s="343">
        <f>O97+O98</f>
        <v>294.58</v>
      </c>
      <c r="P99" s="22">
        <f>N100</f>
        <v>716.47</v>
      </c>
      <c r="Q99" s="22"/>
      <c r="R99" s="343">
        <f>R98+R97</f>
        <v>454.89</v>
      </c>
      <c r="S99" s="343">
        <f>S98+S97</f>
        <v>327.58</v>
      </c>
      <c r="T99" s="913"/>
      <c r="U99" s="1023"/>
      <c r="V99" s="510">
        <v>320</v>
      </c>
      <c r="W99" s="505">
        <v>320</v>
      </c>
      <c r="X99" s="906"/>
      <c r="Y99" s="906"/>
      <c r="AB99" s="6"/>
      <c r="AC99" s="6"/>
      <c r="AD99" s="6"/>
      <c r="AE99" s="6"/>
      <c r="AF99" s="6"/>
    </row>
    <row r="100" spans="1:34" s="81" customFormat="1" ht="20.100000000000001" customHeight="1" thickBot="1">
      <c r="A100" s="144">
        <v>84</v>
      </c>
      <c r="B100" s="174"/>
      <c r="C100" s="1006"/>
      <c r="D100" s="1196"/>
      <c r="E100" s="327"/>
      <c r="F100" s="958">
        <f>F99+G99</f>
        <v>270.83889905798071</v>
      </c>
      <c r="G100" s="959"/>
      <c r="H100" s="973"/>
      <c r="I100" s="973"/>
      <c r="J100" s="958">
        <f>J99+K99</f>
        <v>293.55081905799364</v>
      </c>
      <c r="K100" s="959"/>
      <c r="L100" s="346">
        <f>MAX(J99,K99)</f>
        <v>156.2679199998795</v>
      </c>
      <c r="M100" s="346">
        <f>MAX(J99,K99)</f>
        <v>156.2679199998795</v>
      </c>
      <c r="N100" s="936">
        <f>N99+O99</f>
        <v>716.47</v>
      </c>
      <c r="O100" s="937"/>
      <c r="P100" s="908"/>
      <c r="Q100" s="908"/>
      <c r="R100" s="936">
        <f>R99+S99</f>
        <v>782.47</v>
      </c>
      <c r="S100" s="937"/>
      <c r="T100" s="41">
        <f>MAX(R99,S99)</f>
        <v>454.89</v>
      </c>
      <c r="U100" s="41">
        <f>MAX(R99,S99)</f>
        <v>454.89</v>
      </c>
      <c r="V100" s="869"/>
      <c r="W100" s="986"/>
      <c r="X100" s="105"/>
      <c r="Y100" s="105"/>
      <c r="AB100" s="6"/>
      <c r="AC100" s="6"/>
      <c r="AD100" s="6"/>
      <c r="AE100" s="6"/>
      <c r="AF100" s="6"/>
    </row>
    <row r="101" spans="1:34" ht="20.100000000000001" customHeight="1">
      <c r="A101" s="144">
        <v>85</v>
      </c>
      <c r="B101" s="174"/>
      <c r="C101" s="1154" t="s">
        <v>66</v>
      </c>
      <c r="D101" s="1155"/>
      <c r="E101" s="1138" t="s">
        <v>114</v>
      </c>
      <c r="F101" s="883"/>
      <c r="G101" s="1031"/>
      <c r="H101" s="973"/>
      <c r="I101" s="973"/>
      <c r="J101" s="187">
        <f>V99-J99</f>
        <v>163.7320800001205</v>
      </c>
      <c r="K101" s="187">
        <f>W99-K99</f>
        <v>182.71710094188589</v>
      </c>
      <c r="L101" s="908"/>
      <c r="M101" s="908"/>
      <c r="N101" s="18"/>
      <c r="O101" s="316"/>
      <c r="P101" s="909"/>
      <c r="Q101" s="909"/>
      <c r="R101" s="316">
        <f>V99-R99</f>
        <v>-134.88999999999999</v>
      </c>
      <c r="S101" s="316">
        <f>W99-S99</f>
        <v>-7.5799999999999841</v>
      </c>
      <c r="T101" s="908"/>
      <c r="U101" s="908"/>
      <c r="V101" s="989"/>
      <c r="W101" s="987"/>
      <c r="X101" s="37"/>
      <c r="Y101" s="37"/>
      <c r="AB101" s="6"/>
      <c r="AC101" s="6"/>
      <c r="AD101" s="6"/>
      <c r="AE101" s="6"/>
      <c r="AF101" s="6"/>
    </row>
    <row r="102" spans="1:34" s="81" customFormat="1" ht="20.100000000000001" customHeight="1">
      <c r="A102" s="144">
        <v>86</v>
      </c>
      <c r="B102" s="174"/>
      <c r="C102" s="1154"/>
      <c r="D102" s="1155"/>
      <c r="E102" s="1139"/>
      <c r="F102" s="936"/>
      <c r="G102" s="937"/>
      <c r="H102" s="973"/>
      <c r="I102" s="973"/>
      <c r="J102" s="960">
        <f>J101+K101</f>
        <v>346.44918094200636</v>
      </c>
      <c r="K102" s="961"/>
      <c r="L102" s="909"/>
      <c r="M102" s="909"/>
      <c r="N102" s="136"/>
      <c r="O102" s="316"/>
      <c r="P102" s="909"/>
      <c r="Q102" s="909"/>
      <c r="R102" s="936">
        <f>R101+S101</f>
        <v>-142.46999999999997</v>
      </c>
      <c r="S102" s="937"/>
      <c r="T102" s="909"/>
      <c r="U102" s="909"/>
      <c r="V102" s="989"/>
      <c r="W102" s="987"/>
      <c r="X102" s="110"/>
      <c r="Y102" s="110"/>
      <c r="AB102" s="6"/>
      <c r="AC102" s="6"/>
      <c r="AD102" s="6"/>
      <c r="AE102" s="6"/>
      <c r="AF102" s="6"/>
    </row>
    <row r="103" spans="1:34" ht="20.100000000000001" customHeight="1">
      <c r="A103" s="144">
        <v>87</v>
      </c>
      <c r="B103" s="174"/>
      <c r="C103" s="1156"/>
      <c r="D103" s="1157"/>
      <c r="E103" s="249" t="s">
        <v>111</v>
      </c>
      <c r="F103" s="936"/>
      <c r="G103" s="937"/>
      <c r="H103" s="973"/>
      <c r="I103" s="973"/>
      <c r="J103" s="960">
        <f>J101</f>
        <v>163.7320800001205</v>
      </c>
      <c r="K103" s="961"/>
      <c r="L103" s="910"/>
      <c r="M103" s="910"/>
      <c r="N103" s="18"/>
      <c r="O103" s="316"/>
      <c r="P103" s="910"/>
      <c r="Q103" s="910"/>
      <c r="R103" s="936">
        <v>0</v>
      </c>
      <c r="S103" s="937"/>
      <c r="T103" s="910"/>
      <c r="U103" s="910"/>
      <c r="V103" s="990"/>
      <c r="W103" s="988"/>
      <c r="X103" s="37"/>
      <c r="Y103" s="37"/>
      <c r="AB103" s="6"/>
      <c r="AC103" s="6"/>
      <c r="AD103" s="6"/>
      <c r="AE103" s="6"/>
      <c r="AF103" s="6"/>
    </row>
    <row r="104" spans="1:34" ht="21.95" customHeight="1">
      <c r="A104" s="478">
        <v>1</v>
      </c>
      <c r="B104" s="400">
        <v>2</v>
      </c>
      <c r="C104" s="966">
        <v>3</v>
      </c>
      <c r="D104" s="967"/>
      <c r="E104" s="481">
        <v>4</v>
      </c>
      <c r="F104" s="399">
        <v>5</v>
      </c>
      <c r="G104" s="399">
        <v>6</v>
      </c>
      <c r="H104" s="399">
        <v>7</v>
      </c>
      <c r="I104" s="399">
        <v>8</v>
      </c>
      <c r="J104" s="399">
        <v>9</v>
      </c>
      <c r="K104" s="399">
        <v>10</v>
      </c>
      <c r="L104" s="399">
        <v>11</v>
      </c>
      <c r="M104" s="399">
        <v>12</v>
      </c>
      <c r="N104" s="399">
        <v>13</v>
      </c>
      <c r="O104" s="399">
        <v>14</v>
      </c>
      <c r="P104" s="399">
        <v>15</v>
      </c>
      <c r="Q104" s="399">
        <v>16</v>
      </c>
      <c r="R104" s="399">
        <v>17</v>
      </c>
      <c r="S104" s="399">
        <v>18</v>
      </c>
      <c r="T104" s="399">
        <v>19</v>
      </c>
      <c r="U104" s="399">
        <v>20</v>
      </c>
      <c r="V104" s="399">
        <v>21</v>
      </c>
      <c r="W104" s="399">
        <v>22</v>
      </c>
      <c r="X104" s="399">
        <v>23</v>
      </c>
      <c r="Y104" s="401">
        <v>24</v>
      </c>
      <c r="AB104" s="6"/>
      <c r="AC104" s="6"/>
      <c r="AD104" s="6"/>
      <c r="AE104" s="6"/>
      <c r="AF104" s="6"/>
    </row>
    <row r="105" spans="1:34" ht="26.25" customHeight="1">
      <c r="A105" s="810" t="s">
        <v>67</v>
      </c>
      <c r="B105" s="997"/>
      <c r="C105" s="997"/>
      <c r="D105" s="997"/>
      <c r="E105" s="997"/>
      <c r="F105" s="997"/>
      <c r="G105" s="997"/>
      <c r="H105" s="997"/>
      <c r="I105" s="997"/>
      <c r="J105" s="997"/>
      <c r="K105" s="997"/>
      <c r="L105" s="997"/>
      <c r="M105" s="997"/>
      <c r="N105" s="997"/>
      <c r="O105" s="997"/>
      <c r="P105" s="997"/>
      <c r="Q105" s="997"/>
      <c r="R105" s="997"/>
      <c r="S105" s="997"/>
      <c r="T105" s="997"/>
      <c r="U105" s="997"/>
      <c r="V105" s="997"/>
      <c r="W105" s="997"/>
      <c r="X105" s="997"/>
      <c r="Y105" s="997"/>
      <c r="Z105" s="997"/>
      <c r="AA105" s="998"/>
      <c r="AD105" s="1045" t="s">
        <v>225</v>
      </c>
      <c r="AE105" s="1046"/>
      <c r="AF105" s="1046"/>
      <c r="AG105" s="1046"/>
      <c r="AH105" s="1047"/>
    </row>
    <row r="106" spans="1:34" s="200" customFormat="1" ht="24" customHeight="1">
      <c r="A106" s="144">
        <v>88</v>
      </c>
      <c r="B106" s="208" t="s">
        <v>282</v>
      </c>
      <c r="C106" s="1094" t="s">
        <v>68</v>
      </c>
      <c r="D106" s="1094"/>
      <c r="E106" s="483">
        <v>3</v>
      </c>
      <c r="F106" s="443">
        <f>[1]МОЩНОСТИ!$J$81</f>
        <v>4.4419499999892267</v>
      </c>
      <c r="G106" s="171"/>
      <c r="H106" s="973"/>
      <c r="I106" s="973"/>
      <c r="J106" s="163">
        <f>F106+G107</f>
        <v>9.1800299999849173</v>
      </c>
      <c r="K106" s="163"/>
      <c r="L106" s="1120"/>
      <c r="M106" s="983"/>
      <c r="N106" s="376">
        <v>13</v>
      </c>
      <c r="O106" s="376"/>
      <c r="P106" s="911"/>
      <c r="Q106" s="911"/>
      <c r="R106" s="387">
        <v>26</v>
      </c>
      <c r="S106" s="387"/>
      <c r="T106" s="911"/>
      <c r="U106" s="911"/>
      <c r="V106" s="921"/>
      <c r="W106" s="921"/>
      <c r="X106" s="904" t="s">
        <v>107</v>
      </c>
      <c r="Y106" s="904" t="s">
        <v>107</v>
      </c>
      <c r="AB106" s="70"/>
      <c r="AC106" s="89">
        <v>1</v>
      </c>
      <c r="AD106" s="70"/>
      <c r="AE106" s="70"/>
      <c r="AF106" s="89">
        <v>1</v>
      </c>
    </row>
    <row r="107" spans="1:34" s="200" customFormat="1" ht="24" customHeight="1" thickBot="1">
      <c r="A107" s="117">
        <v>89</v>
      </c>
      <c r="B107" s="218" t="s">
        <v>245</v>
      </c>
      <c r="C107" s="920" t="s">
        <v>341</v>
      </c>
      <c r="D107" s="920"/>
      <c r="E107" s="467">
        <v>3</v>
      </c>
      <c r="F107" s="131"/>
      <c r="G107" s="349">
        <f>[1]МОЩНОСТИ!$J$82</f>
        <v>4.7380799999956906</v>
      </c>
      <c r="H107" s="973"/>
      <c r="I107" s="973"/>
      <c r="J107" s="131"/>
      <c r="K107" s="131">
        <f>F106+G107</f>
        <v>9.1800299999849173</v>
      </c>
      <c r="L107" s="1121"/>
      <c r="M107" s="984"/>
      <c r="N107" s="131"/>
      <c r="O107" s="131">
        <v>13</v>
      </c>
      <c r="P107" s="912"/>
      <c r="Q107" s="912"/>
      <c r="R107" s="131"/>
      <c r="S107" s="131">
        <f>N106+O107</f>
        <v>26</v>
      </c>
      <c r="T107" s="912"/>
      <c r="U107" s="912"/>
      <c r="V107" s="922"/>
      <c r="W107" s="922"/>
      <c r="X107" s="905"/>
      <c r="Y107" s="905"/>
      <c r="AB107" s="70"/>
      <c r="AC107" s="89">
        <v>1</v>
      </c>
      <c r="AD107" s="70"/>
      <c r="AE107" s="70"/>
      <c r="AF107" s="89">
        <v>1</v>
      </c>
    </row>
    <row r="108" spans="1:34" ht="24" customHeight="1" thickBot="1">
      <c r="A108" s="122">
        <v>90</v>
      </c>
      <c r="B108" s="631" t="s">
        <v>283</v>
      </c>
      <c r="C108" s="1215" t="s">
        <v>342</v>
      </c>
      <c r="D108" s="1215"/>
      <c r="E108" s="240">
        <v>3</v>
      </c>
      <c r="F108" s="366">
        <f>[1]МОЩНОСТИ!$J$83</f>
        <v>3.1680000000003927</v>
      </c>
      <c r="G108" s="180"/>
      <c r="H108" s="973"/>
      <c r="I108" s="973"/>
      <c r="J108" s="180">
        <f>F108</f>
        <v>3.1680000000003927</v>
      </c>
      <c r="K108" s="180"/>
      <c r="L108" s="1121"/>
      <c r="M108" s="984"/>
      <c r="N108" s="180">
        <v>4.5999999999999996</v>
      </c>
      <c r="O108" s="180"/>
      <c r="P108" s="912"/>
      <c r="Q108" s="912"/>
      <c r="R108" s="397">
        <f>N108</f>
        <v>4.5999999999999996</v>
      </c>
      <c r="S108" s="397"/>
      <c r="T108" s="912"/>
      <c r="U108" s="912"/>
      <c r="V108" s="922"/>
      <c r="W108" s="922"/>
      <c r="X108" s="905"/>
      <c r="Y108" s="905"/>
      <c r="AB108" s="6"/>
      <c r="AC108" s="79">
        <v>1</v>
      </c>
      <c r="AD108" s="6"/>
      <c r="AE108" s="6"/>
      <c r="AF108" s="79">
        <v>1</v>
      </c>
    </row>
    <row r="109" spans="1:34" ht="21.95" customHeight="1">
      <c r="A109" s="119">
        <v>91</v>
      </c>
      <c r="B109" s="632" t="s">
        <v>284</v>
      </c>
      <c r="C109" s="1008" t="s">
        <v>69</v>
      </c>
      <c r="D109" s="1009"/>
      <c r="E109" s="902">
        <v>2</v>
      </c>
      <c r="F109" s="348">
        <f>[1]МОЩНОСТИ!$J$29</f>
        <v>50.787000000001079</v>
      </c>
      <c r="G109" s="219"/>
      <c r="H109" s="973"/>
      <c r="I109" s="973"/>
      <c r="J109" s="152">
        <f>F109</f>
        <v>50.787000000001079</v>
      </c>
      <c r="K109" s="152"/>
      <c r="L109" s="1121"/>
      <c r="M109" s="984"/>
      <c r="N109" s="395">
        <v>90.3</v>
      </c>
      <c r="O109" s="395"/>
      <c r="P109" s="912"/>
      <c r="Q109" s="912"/>
      <c r="R109" s="395">
        <f>N109</f>
        <v>90.3</v>
      </c>
      <c r="S109" s="395"/>
      <c r="T109" s="912"/>
      <c r="U109" s="912"/>
      <c r="V109" s="922"/>
      <c r="W109" s="922"/>
      <c r="X109" s="905"/>
      <c r="Y109" s="905"/>
      <c r="AB109" s="6"/>
      <c r="AC109" s="79">
        <v>1</v>
      </c>
      <c r="AD109" s="6"/>
      <c r="AE109" s="6"/>
      <c r="AF109" s="79">
        <v>1</v>
      </c>
    </row>
    <row r="110" spans="1:34" ht="21.95" customHeight="1" thickBot="1">
      <c r="A110" s="117">
        <v>92</v>
      </c>
      <c r="B110" s="218" t="s">
        <v>263</v>
      </c>
      <c r="C110" s="954"/>
      <c r="D110" s="955"/>
      <c r="E110" s="903"/>
      <c r="F110" s="131"/>
      <c r="G110" s="131"/>
      <c r="H110" s="973"/>
      <c r="I110" s="973"/>
      <c r="J110" s="131"/>
      <c r="K110" s="223">
        <f>F109</f>
        <v>50.787000000001079</v>
      </c>
      <c r="L110" s="1121"/>
      <c r="M110" s="984"/>
      <c r="N110" s="131"/>
      <c r="O110" s="131"/>
      <c r="P110" s="912"/>
      <c r="Q110" s="912"/>
      <c r="R110" s="131"/>
      <c r="S110" s="131">
        <f>N109</f>
        <v>90.3</v>
      </c>
      <c r="T110" s="912"/>
      <c r="U110" s="912"/>
      <c r="V110" s="922"/>
      <c r="W110" s="922"/>
      <c r="X110" s="905"/>
      <c r="Y110" s="905"/>
      <c r="AB110" s="6"/>
      <c r="AC110" s="79">
        <v>1</v>
      </c>
      <c r="AD110" s="6"/>
      <c r="AE110" s="6"/>
      <c r="AF110" s="79">
        <v>1</v>
      </c>
    </row>
    <row r="111" spans="1:34" ht="33" customHeight="1" thickBot="1">
      <c r="A111" s="122">
        <v>93</v>
      </c>
      <c r="B111" s="633" t="s">
        <v>244</v>
      </c>
      <c r="C111" s="1067" t="s">
        <v>70</v>
      </c>
      <c r="D111" s="1068"/>
      <c r="E111" s="240">
        <v>3</v>
      </c>
      <c r="F111" s="180"/>
      <c r="G111" s="366">
        <f>[1]МОЩНОСТИ!$J$63</f>
        <v>2.267999999997937</v>
      </c>
      <c r="H111" s="973"/>
      <c r="I111" s="973"/>
      <c r="J111" s="179"/>
      <c r="K111" s="179">
        <f>G111</f>
        <v>2.267999999997937</v>
      </c>
      <c r="L111" s="1121"/>
      <c r="M111" s="984"/>
      <c r="N111" s="180"/>
      <c r="O111" s="180">
        <v>3</v>
      </c>
      <c r="P111" s="912"/>
      <c r="Q111" s="912"/>
      <c r="R111" s="397"/>
      <c r="S111" s="397">
        <f>O111</f>
        <v>3</v>
      </c>
      <c r="T111" s="912"/>
      <c r="U111" s="912"/>
      <c r="V111" s="922"/>
      <c r="W111" s="922"/>
      <c r="X111" s="905"/>
      <c r="Y111" s="905"/>
      <c r="AB111" s="6"/>
      <c r="AC111" s="79">
        <v>1</v>
      </c>
      <c r="AD111" s="6"/>
      <c r="AE111" s="78">
        <v>1</v>
      </c>
      <c r="AF111" s="6"/>
    </row>
    <row r="112" spans="1:34" ht="25.5" customHeight="1" thickBot="1">
      <c r="A112" s="122">
        <v>94</v>
      </c>
      <c r="B112" s="633" t="s">
        <v>285</v>
      </c>
      <c r="C112" s="1067" t="s">
        <v>71</v>
      </c>
      <c r="D112" s="1068"/>
      <c r="E112" s="240">
        <v>3</v>
      </c>
      <c r="F112" s="180"/>
      <c r="G112" s="366">
        <f>[1]МОЩНОСТИ!$J$41</f>
        <v>2.5199999999977081</v>
      </c>
      <c r="H112" s="973"/>
      <c r="I112" s="973"/>
      <c r="J112" s="179"/>
      <c r="K112" s="179">
        <f>G112</f>
        <v>2.5199999999977081</v>
      </c>
      <c r="L112" s="1121"/>
      <c r="M112" s="984"/>
      <c r="N112" s="180"/>
      <c r="O112" s="180">
        <v>2.52</v>
      </c>
      <c r="P112" s="912"/>
      <c r="Q112" s="912"/>
      <c r="R112" s="397"/>
      <c r="S112" s="397">
        <f>O112</f>
        <v>2.52</v>
      </c>
      <c r="T112" s="912"/>
      <c r="U112" s="912"/>
      <c r="V112" s="922"/>
      <c r="W112" s="922"/>
      <c r="X112" s="905"/>
      <c r="Y112" s="905"/>
      <c r="AB112" s="6"/>
      <c r="AC112" s="79">
        <v>1</v>
      </c>
      <c r="AD112" s="6"/>
      <c r="AE112" s="78">
        <v>1</v>
      </c>
      <c r="AF112" s="6"/>
    </row>
    <row r="113" spans="1:32" ht="24" customHeight="1" thickBot="1">
      <c r="A113" s="122">
        <v>95</v>
      </c>
      <c r="B113" s="633" t="s">
        <v>244</v>
      </c>
      <c r="C113" s="1067" t="s">
        <v>73</v>
      </c>
      <c r="D113" s="1068"/>
      <c r="E113" s="240">
        <v>3</v>
      </c>
      <c r="F113" s="180"/>
      <c r="G113" s="366">
        <f>[1]МОЩНОСТИ!$J$97</f>
        <v>0.61199999999944332</v>
      </c>
      <c r="H113" s="973"/>
      <c r="I113" s="973"/>
      <c r="J113" s="179"/>
      <c r="K113" s="179">
        <f>G113</f>
        <v>0.61199999999944332</v>
      </c>
      <c r="L113" s="1121"/>
      <c r="M113" s="984"/>
      <c r="N113" s="180"/>
      <c r="O113" s="180">
        <v>3</v>
      </c>
      <c r="P113" s="912"/>
      <c r="Q113" s="912"/>
      <c r="R113" s="397"/>
      <c r="S113" s="397">
        <f>O113</f>
        <v>3</v>
      </c>
      <c r="T113" s="912"/>
      <c r="U113" s="912"/>
      <c r="V113" s="922"/>
      <c r="W113" s="922"/>
      <c r="X113" s="905"/>
      <c r="Y113" s="905"/>
      <c r="AB113" s="6"/>
      <c r="AC113" s="79">
        <v>1</v>
      </c>
      <c r="AD113" s="6"/>
      <c r="AE113" s="78">
        <v>1</v>
      </c>
      <c r="AF113" s="6"/>
    </row>
    <row r="114" spans="1:32" ht="27.75" customHeight="1" thickBot="1">
      <c r="A114" s="122">
        <v>96</v>
      </c>
      <c r="B114" s="633" t="s">
        <v>261</v>
      </c>
      <c r="C114" s="1067" t="s">
        <v>72</v>
      </c>
      <c r="D114" s="1068"/>
      <c r="E114" s="239">
        <v>3</v>
      </c>
      <c r="F114" s="180"/>
      <c r="G114" s="366">
        <f>[1]МОЩНОСТИ!$J$69</f>
        <v>3.9000000000032742</v>
      </c>
      <c r="H114" s="973"/>
      <c r="I114" s="973"/>
      <c r="J114" s="179"/>
      <c r="K114" s="179">
        <f>G114</f>
        <v>3.9000000000032742</v>
      </c>
      <c r="L114" s="1121"/>
      <c r="M114" s="984"/>
      <c r="N114" s="180"/>
      <c r="O114" s="180">
        <v>4</v>
      </c>
      <c r="P114" s="912"/>
      <c r="Q114" s="912"/>
      <c r="R114" s="397"/>
      <c r="S114" s="397">
        <f>O114</f>
        <v>4</v>
      </c>
      <c r="T114" s="912"/>
      <c r="U114" s="912"/>
      <c r="V114" s="922"/>
      <c r="W114" s="922"/>
      <c r="X114" s="905"/>
      <c r="Y114" s="905"/>
      <c r="AB114" s="6"/>
      <c r="AC114" s="79">
        <v>1</v>
      </c>
      <c r="AD114" s="6"/>
      <c r="AE114" s="6"/>
      <c r="AF114" s="79">
        <v>1</v>
      </c>
    </row>
    <row r="115" spans="1:32" s="80" customFormat="1" ht="21.95" customHeight="1">
      <c r="A115" s="1076">
        <v>97</v>
      </c>
      <c r="B115" s="632" t="s">
        <v>253</v>
      </c>
      <c r="C115" s="976" t="s">
        <v>180</v>
      </c>
      <c r="D115" s="977"/>
      <c r="E115" s="902">
        <v>3</v>
      </c>
      <c r="F115" s="182"/>
      <c r="G115" s="182"/>
      <c r="H115" s="973"/>
      <c r="I115" s="973"/>
      <c r="J115" s="152"/>
      <c r="K115" s="152"/>
      <c r="L115" s="1121"/>
      <c r="M115" s="984"/>
      <c r="N115" s="395"/>
      <c r="O115" s="395"/>
      <c r="P115" s="912"/>
      <c r="Q115" s="912"/>
      <c r="R115" s="395"/>
      <c r="S115" s="395"/>
      <c r="T115" s="912"/>
      <c r="U115" s="912"/>
      <c r="V115" s="922"/>
      <c r="W115" s="922"/>
      <c r="X115" s="905"/>
      <c r="Y115" s="905"/>
      <c r="AB115" s="6"/>
      <c r="AC115" s="79">
        <v>1</v>
      </c>
      <c r="AD115" s="6"/>
      <c r="AE115" s="78">
        <v>1</v>
      </c>
      <c r="AF115" s="6"/>
    </row>
    <row r="116" spans="1:32" ht="21.95" customHeight="1" thickBot="1">
      <c r="A116" s="1077"/>
      <c r="B116" s="218" t="s">
        <v>258</v>
      </c>
      <c r="C116" s="978"/>
      <c r="D116" s="979"/>
      <c r="E116" s="903"/>
      <c r="F116" s="131"/>
      <c r="G116" s="349">
        <f>[1]МОЩНОСТИ!$J$151</f>
        <v>26.10000000007858</v>
      </c>
      <c r="H116" s="973"/>
      <c r="I116" s="973"/>
      <c r="J116" s="131"/>
      <c r="K116" s="131">
        <f>G116</f>
        <v>26.10000000007858</v>
      </c>
      <c r="L116" s="1121"/>
      <c r="M116" s="984"/>
      <c r="N116" s="131"/>
      <c r="O116" s="131">
        <v>86.08</v>
      </c>
      <c r="P116" s="912"/>
      <c r="Q116" s="912"/>
      <c r="R116" s="131"/>
      <c r="S116" s="131">
        <f>O116</f>
        <v>86.08</v>
      </c>
      <c r="T116" s="912"/>
      <c r="U116" s="912"/>
      <c r="V116" s="922"/>
      <c r="W116" s="922"/>
      <c r="X116" s="905"/>
      <c r="Y116" s="905"/>
      <c r="AB116" s="6"/>
      <c r="AC116" s="79">
        <v>1</v>
      </c>
      <c r="AD116" s="6"/>
      <c r="AE116" s="78">
        <v>1</v>
      </c>
      <c r="AF116" s="6"/>
    </row>
    <row r="117" spans="1:32" s="80" customFormat="1" ht="21.95" customHeight="1">
      <c r="A117" s="1076">
        <v>98</v>
      </c>
      <c r="B117" s="634" t="s">
        <v>256</v>
      </c>
      <c r="C117" s="976" t="s">
        <v>181</v>
      </c>
      <c r="D117" s="977"/>
      <c r="E117" s="902">
        <v>3</v>
      </c>
      <c r="F117" s="182"/>
      <c r="G117" s="182"/>
      <c r="H117" s="973"/>
      <c r="I117" s="973"/>
      <c r="J117" s="152"/>
      <c r="K117" s="152"/>
      <c r="L117" s="1121"/>
      <c r="M117" s="984"/>
      <c r="N117" s="395"/>
      <c r="O117" s="395"/>
      <c r="P117" s="912"/>
      <c r="Q117" s="912"/>
      <c r="R117" s="395"/>
      <c r="S117" s="395"/>
      <c r="T117" s="912"/>
      <c r="U117" s="912"/>
      <c r="V117" s="922"/>
      <c r="W117" s="922"/>
      <c r="X117" s="905"/>
      <c r="Y117" s="905"/>
      <c r="AB117" s="6"/>
      <c r="AC117" s="79">
        <v>1</v>
      </c>
      <c r="AD117" s="6"/>
      <c r="AE117" s="78">
        <v>1</v>
      </c>
      <c r="AF117" s="6"/>
    </row>
    <row r="118" spans="1:32" ht="21.95" customHeight="1" thickBot="1">
      <c r="A118" s="1077"/>
      <c r="B118" s="635" t="s">
        <v>253</v>
      </c>
      <c r="C118" s="978"/>
      <c r="D118" s="979"/>
      <c r="E118" s="903"/>
      <c r="F118" s="349">
        <f>[1]МОЩНОСТИ!$J$153</f>
        <v>22.297499999999999</v>
      </c>
      <c r="G118" s="220"/>
      <c r="H118" s="973"/>
      <c r="I118" s="973"/>
      <c r="J118" s="131">
        <f>F118</f>
        <v>22.297499999999999</v>
      </c>
      <c r="K118" s="131"/>
      <c r="L118" s="1121"/>
      <c r="M118" s="984"/>
      <c r="N118" s="131">
        <v>85</v>
      </c>
      <c r="O118" s="415"/>
      <c r="P118" s="912"/>
      <c r="Q118" s="912"/>
      <c r="R118" s="131">
        <f>N118</f>
        <v>85</v>
      </c>
      <c r="S118" s="131"/>
      <c r="T118" s="912"/>
      <c r="U118" s="912"/>
      <c r="V118" s="922"/>
      <c r="W118" s="922"/>
      <c r="X118" s="905"/>
      <c r="Y118" s="905"/>
      <c r="AB118" s="6"/>
      <c r="AC118" s="79">
        <v>1</v>
      </c>
      <c r="AD118" s="6"/>
      <c r="AE118" s="78">
        <v>1</v>
      </c>
      <c r="AF118" s="6"/>
    </row>
    <row r="119" spans="1:32" s="80" customFormat="1" ht="21.95" customHeight="1">
      <c r="A119" s="1076">
        <v>99</v>
      </c>
      <c r="B119" s="632" t="s">
        <v>246</v>
      </c>
      <c r="C119" s="976" t="s">
        <v>209</v>
      </c>
      <c r="D119" s="977"/>
      <c r="E119" s="902">
        <v>3</v>
      </c>
      <c r="F119" s="182"/>
      <c r="G119" s="182"/>
      <c r="H119" s="973"/>
      <c r="I119" s="973"/>
      <c r="J119" s="152"/>
      <c r="K119" s="152"/>
      <c r="L119" s="1121"/>
      <c r="M119" s="984"/>
      <c r="N119" s="395"/>
      <c r="O119" s="395"/>
      <c r="P119" s="912"/>
      <c r="Q119" s="912"/>
      <c r="R119" s="395"/>
      <c r="S119" s="395"/>
      <c r="T119" s="912"/>
      <c r="U119" s="912"/>
      <c r="V119" s="922"/>
      <c r="W119" s="922"/>
      <c r="X119" s="905"/>
      <c r="Y119" s="905"/>
      <c r="AB119" s="6"/>
      <c r="AC119" s="79">
        <v>1</v>
      </c>
      <c r="AD119" s="6"/>
      <c r="AE119" s="78">
        <v>1</v>
      </c>
      <c r="AF119" s="6"/>
    </row>
    <row r="120" spans="1:32" ht="21.95" customHeight="1" thickBot="1">
      <c r="A120" s="1077"/>
      <c r="B120" s="218" t="s">
        <v>254</v>
      </c>
      <c r="C120" s="978"/>
      <c r="D120" s="979"/>
      <c r="E120" s="903"/>
      <c r="F120" s="131"/>
      <c r="G120" s="349">
        <f>[1]МОЩНОСТИ!$J$155</f>
        <v>21.599999999925785</v>
      </c>
      <c r="H120" s="973"/>
      <c r="I120" s="973"/>
      <c r="J120" s="131"/>
      <c r="K120" s="131">
        <f>G120</f>
        <v>21.599999999925785</v>
      </c>
      <c r="L120" s="1121"/>
      <c r="M120" s="984"/>
      <c r="N120" s="131"/>
      <c r="O120" s="131">
        <v>85</v>
      </c>
      <c r="P120" s="912"/>
      <c r="Q120" s="912"/>
      <c r="R120" s="131"/>
      <c r="S120" s="131">
        <f>O120</f>
        <v>85</v>
      </c>
      <c r="T120" s="912"/>
      <c r="U120" s="912"/>
      <c r="V120" s="922"/>
      <c r="W120" s="922"/>
      <c r="X120" s="905"/>
      <c r="Y120" s="905"/>
      <c r="AB120" s="6"/>
      <c r="AC120" s="79">
        <v>1</v>
      </c>
      <c r="AD120" s="6"/>
      <c r="AE120" s="78">
        <v>1</v>
      </c>
      <c r="AF120" s="6"/>
    </row>
    <row r="121" spans="1:32" ht="29.25" customHeight="1" thickBot="1">
      <c r="A121" s="122">
        <v>100</v>
      </c>
      <c r="B121" s="631" t="s">
        <v>241</v>
      </c>
      <c r="C121" s="1160" t="s">
        <v>210</v>
      </c>
      <c r="D121" s="1161"/>
      <c r="E121" s="240">
        <v>3</v>
      </c>
      <c r="F121" s="366">
        <f>[1]МОЩНОСТИ!$J$157</f>
        <v>29.700000000048021</v>
      </c>
      <c r="G121" s="180"/>
      <c r="H121" s="973"/>
      <c r="I121" s="973"/>
      <c r="J121" s="380">
        <f>F121</f>
        <v>29.700000000048021</v>
      </c>
      <c r="K121" s="380"/>
      <c r="L121" s="1121"/>
      <c r="M121" s="984"/>
      <c r="N121" s="180">
        <v>95.52</v>
      </c>
      <c r="O121" s="180"/>
      <c r="P121" s="912"/>
      <c r="Q121" s="912"/>
      <c r="R121" s="397">
        <f>N121</f>
        <v>95.52</v>
      </c>
      <c r="S121" s="397"/>
      <c r="T121" s="912"/>
      <c r="U121" s="912"/>
      <c r="V121" s="922"/>
      <c r="W121" s="922"/>
      <c r="X121" s="905"/>
      <c r="Y121" s="905"/>
      <c r="AB121" s="6"/>
      <c r="AC121" s="79">
        <v>1</v>
      </c>
      <c r="AD121" s="6"/>
      <c r="AE121" s="78">
        <v>1</v>
      </c>
      <c r="AF121" s="6"/>
    </row>
    <row r="122" spans="1:32" ht="21.95" customHeight="1">
      <c r="A122" s="119">
        <v>101</v>
      </c>
      <c r="B122" s="632" t="s">
        <v>257</v>
      </c>
      <c r="C122" s="976" t="s">
        <v>211</v>
      </c>
      <c r="D122" s="977"/>
      <c r="E122" s="902">
        <v>3</v>
      </c>
      <c r="F122" s="348">
        <f>[1]МОЩНОСТИ!$J$158</f>
        <v>2.1000000000049113</v>
      </c>
      <c r="G122" s="219"/>
      <c r="H122" s="973"/>
      <c r="I122" s="973"/>
      <c r="J122" s="152">
        <f>F122+G123</f>
        <v>26.700000000105319</v>
      </c>
      <c r="K122" s="152"/>
      <c r="L122" s="1121"/>
      <c r="M122" s="984"/>
      <c r="N122" s="390">
        <v>103.02</v>
      </c>
      <c r="O122" s="390"/>
      <c r="P122" s="912"/>
      <c r="Q122" s="912"/>
      <c r="R122" s="390">
        <f>N122</f>
        <v>103.02</v>
      </c>
      <c r="S122" s="390"/>
      <c r="T122" s="912"/>
      <c r="U122" s="912"/>
      <c r="V122" s="922"/>
      <c r="W122" s="922"/>
      <c r="X122" s="905"/>
      <c r="Y122" s="905"/>
      <c r="AB122" s="6"/>
      <c r="AC122" s="79">
        <v>1</v>
      </c>
      <c r="AD122" s="6"/>
      <c r="AE122" s="78">
        <v>1</v>
      </c>
      <c r="AF122" s="6"/>
    </row>
    <row r="123" spans="1:32" ht="21.95" customHeight="1" thickBot="1">
      <c r="A123" s="117">
        <v>102</v>
      </c>
      <c r="B123" s="218" t="s">
        <v>286</v>
      </c>
      <c r="C123" s="978"/>
      <c r="D123" s="979"/>
      <c r="E123" s="903"/>
      <c r="F123" s="131"/>
      <c r="G123" s="349">
        <f>[1]МОЩНОСТИ!$J$159</f>
        <v>24.600000000100408</v>
      </c>
      <c r="H123" s="973"/>
      <c r="I123" s="973"/>
      <c r="J123" s="131"/>
      <c r="K123" s="131"/>
      <c r="L123" s="1121"/>
      <c r="M123" s="984"/>
      <c r="N123" s="349"/>
      <c r="O123" s="349"/>
      <c r="P123" s="912"/>
      <c r="Q123" s="912"/>
      <c r="R123" s="349"/>
      <c r="S123" s="349"/>
      <c r="T123" s="912"/>
      <c r="U123" s="912"/>
      <c r="V123" s="922"/>
      <c r="W123" s="922"/>
      <c r="X123" s="905"/>
      <c r="Y123" s="905"/>
      <c r="AB123" s="6"/>
      <c r="AC123" s="79">
        <v>1</v>
      </c>
      <c r="AD123" s="6"/>
      <c r="AE123" s="78">
        <v>1</v>
      </c>
      <c r="AF123" s="6"/>
    </row>
    <row r="124" spans="1:32" ht="18" customHeight="1">
      <c r="A124" s="1076">
        <v>103</v>
      </c>
      <c r="B124" s="221" t="s">
        <v>287</v>
      </c>
      <c r="C124" s="976" t="s">
        <v>212</v>
      </c>
      <c r="D124" s="977"/>
      <c r="E124" s="902">
        <v>3</v>
      </c>
      <c r="F124" s="182"/>
      <c r="G124" s="182"/>
      <c r="H124" s="973"/>
      <c r="I124" s="973"/>
      <c r="J124" s="152"/>
      <c r="K124" s="152"/>
      <c r="L124" s="1121"/>
      <c r="M124" s="984"/>
      <c r="N124" s="395"/>
      <c r="O124" s="395"/>
      <c r="P124" s="912"/>
      <c r="Q124" s="912"/>
      <c r="R124" s="395"/>
      <c r="S124" s="395"/>
      <c r="T124" s="912"/>
      <c r="U124" s="912"/>
      <c r="V124" s="922"/>
      <c r="W124" s="922"/>
      <c r="X124" s="905"/>
      <c r="Y124" s="905"/>
      <c r="AB124" s="6"/>
      <c r="AC124" s="79">
        <v>1</v>
      </c>
      <c r="AD124" s="6"/>
      <c r="AE124" s="78">
        <v>1</v>
      </c>
      <c r="AF124" s="6"/>
    </row>
    <row r="125" spans="1:32" ht="15.75" customHeight="1">
      <c r="A125" s="912"/>
      <c r="B125" s="92" t="s">
        <v>315</v>
      </c>
      <c r="C125" s="1219"/>
      <c r="D125" s="1220"/>
      <c r="E125" s="1165"/>
      <c r="F125" s="163"/>
      <c r="G125" s="443">
        <f>[1]МОЩНОСТИ!$J$163+[1]МОЩНОСТИ!$J$165</f>
        <v>33.263999999861696</v>
      </c>
      <c r="H125" s="973"/>
      <c r="I125" s="973"/>
      <c r="J125" s="19"/>
      <c r="K125" s="19">
        <f>G125</f>
        <v>33.263999999861696</v>
      </c>
      <c r="L125" s="1121"/>
      <c r="M125" s="984"/>
      <c r="N125" s="376"/>
      <c r="O125" s="376">
        <v>140</v>
      </c>
      <c r="P125" s="912"/>
      <c r="Q125" s="912"/>
      <c r="R125" s="387"/>
      <c r="S125" s="387">
        <f>O125</f>
        <v>140</v>
      </c>
      <c r="T125" s="912"/>
      <c r="U125" s="912"/>
      <c r="V125" s="922"/>
      <c r="W125" s="922"/>
      <c r="X125" s="905"/>
      <c r="Y125" s="905"/>
      <c r="AB125" s="6"/>
      <c r="AC125" s="79">
        <v>1</v>
      </c>
      <c r="AD125" s="6"/>
      <c r="AE125" s="78">
        <v>1</v>
      </c>
      <c r="AF125" s="6"/>
    </row>
    <row r="126" spans="1:32" ht="15.75" customHeight="1">
      <c r="A126" s="912"/>
      <c r="B126" s="92" t="s">
        <v>316</v>
      </c>
      <c r="C126" s="1219"/>
      <c r="D126" s="1220"/>
      <c r="E126" s="1165"/>
      <c r="F126" s="163"/>
      <c r="G126" s="163"/>
      <c r="H126" s="973"/>
      <c r="I126" s="973"/>
      <c r="J126" s="19"/>
      <c r="K126" s="19"/>
      <c r="L126" s="1121"/>
      <c r="M126" s="984"/>
      <c r="N126" s="376"/>
      <c r="O126" s="376"/>
      <c r="P126" s="912"/>
      <c r="Q126" s="912"/>
      <c r="R126" s="144"/>
      <c r="S126" s="144"/>
      <c r="T126" s="912"/>
      <c r="U126" s="912"/>
      <c r="V126" s="922"/>
      <c r="W126" s="922"/>
      <c r="X126" s="905"/>
      <c r="Y126" s="905"/>
      <c r="AB126" s="6"/>
      <c r="AC126" s="79">
        <v>1</v>
      </c>
      <c r="AD126" s="6"/>
      <c r="AE126" s="78">
        <v>1</v>
      </c>
      <c r="AF126" s="6"/>
    </row>
    <row r="127" spans="1:32" ht="15.75" customHeight="1" thickBot="1">
      <c r="A127" s="1077"/>
      <c r="B127" s="222" t="s">
        <v>317</v>
      </c>
      <c r="C127" s="978"/>
      <c r="D127" s="979"/>
      <c r="E127" s="903"/>
      <c r="F127" s="131"/>
      <c r="G127" s="131"/>
      <c r="H127" s="973"/>
      <c r="I127" s="973"/>
      <c r="J127" s="131"/>
      <c r="K127" s="131"/>
      <c r="L127" s="1121"/>
      <c r="M127" s="984"/>
      <c r="N127" s="131"/>
      <c r="O127" s="131"/>
      <c r="P127" s="912"/>
      <c r="Q127" s="912"/>
      <c r="R127" s="117"/>
      <c r="S127" s="117"/>
      <c r="T127" s="912"/>
      <c r="U127" s="912"/>
      <c r="V127" s="922"/>
      <c r="W127" s="922"/>
      <c r="X127" s="905"/>
      <c r="Y127" s="905"/>
      <c r="AB127" s="6"/>
      <c r="AC127" s="79">
        <v>1</v>
      </c>
      <c r="AD127" s="6"/>
      <c r="AE127" s="78">
        <v>1</v>
      </c>
      <c r="AF127" s="6"/>
    </row>
    <row r="128" spans="1:32" ht="15.75" customHeight="1">
      <c r="A128" s="462">
        <v>104</v>
      </c>
      <c r="B128" s="175"/>
      <c r="C128" s="10"/>
      <c r="D128" s="10"/>
      <c r="E128" s="241"/>
      <c r="F128" s="152"/>
      <c r="G128" s="159"/>
      <c r="H128" s="973"/>
      <c r="I128" s="973"/>
      <c r="J128" s="152"/>
      <c r="K128" s="152"/>
      <c r="L128" s="1121"/>
      <c r="M128" s="984"/>
      <c r="N128" s="394"/>
      <c r="O128" s="394"/>
      <c r="P128" s="912"/>
      <c r="Q128" s="912"/>
      <c r="R128" s="394"/>
      <c r="S128" s="394"/>
      <c r="T128" s="912"/>
      <c r="U128" s="912"/>
      <c r="V128" s="922"/>
      <c r="W128" s="922"/>
      <c r="X128" s="905"/>
      <c r="Y128" s="905"/>
      <c r="AB128" s="6"/>
      <c r="AC128" s="6"/>
      <c r="AD128" s="6"/>
      <c r="AE128" s="6"/>
      <c r="AF128" s="6"/>
    </row>
    <row r="129" spans="1:34" ht="15.75" customHeight="1">
      <c r="A129" s="144">
        <v>105</v>
      </c>
      <c r="B129" s="67"/>
      <c r="C129" s="63"/>
      <c r="D129" s="63"/>
      <c r="E129" s="483"/>
      <c r="F129" s="19"/>
      <c r="G129" s="137"/>
      <c r="H129" s="973"/>
      <c r="I129" s="973"/>
      <c r="J129" s="19"/>
      <c r="K129" s="19"/>
      <c r="L129" s="1121"/>
      <c r="M129" s="984"/>
      <c r="N129" s="58"/>
      <c r="O129" s="144"/>
      <c r="P129" s="912"/>
      <c r="Q129" s="912"/>
      <c r="R129" s="144"/>
      <c r="S129" s="144"/>
      <c r="T129" s="912"/>
      <c r="U129" s="912"/>
      <c r="V129" s="922"/>
      <c r="W129" s="922"/>
      <c r="X129" s="905"/>
      <c r="Y129" s="905"/>
      <c r="AB129" s="6"/>
      <c r="AC129" s="6"/>
      <c r="AD129" s="6"/>
      <c r="AE129" s="6"/>
      <c r="AF129" s="6"/>
    </row>
    <row r="130" spans="1:34" ht="15.75" customHeight="1">
      <c r="A130" s="144">
        <v>106</v>
      </c>
      <c r="B130" s="67"/>
      <c r="C130" s="63"/>
      <c r="D130" s="63"/>
      <c r="E130" s="483"/>
      <c r="F130" s="19"/>
      <c r="G130" s="137"/>
      <c r="H130" s="973"/>
      <c r="I130" s="973"/>
      <c r="J130" s="19"/>
      <c r="K130" s="19"/>
      <c r="L130" s="1121"/>
      <c r="M130" s="984"/>
      <c r="N130" s="58"/>
      <c r="O130" s="144"/>
      <c r="P130" s="912"/>
      <c r="Q130" s="912"/>
      <c r="R130" s="144"/>
      <c r="S130" s="144"/>
      <c r="T130" s="912"/>
      <c r="U130" s="912"/>
      <c r="V130" s="897"/>
      <c r="W130" s="897"/>
      <c r="X130" s="905"/>
      <c r="Y130" s="905"/>
      <c r="AB130" s="6"/>
      <c r="AC130" s="6"/>
      <c r="AD130" s="6"/>
      <c r="AE130" s="6"/>
      <c r="AF130" s="6"/>
    </row>
    <row r="131" spans="1:34" ht="20.100000000000001" customHeight="1">
      <c r="A131" s="144">
        <v>107</v>
      </c>
      <c r="B131" s="174"/>
      <c r="C131" s="974" t="s">
        <v>115</v>
      </c>
      <c r="D131" s="974"/>
      <c r="E131" s="251">
        <v>2</v>
      </c>
      <c r="F131" s="704">
        <f>F109</f>
        <v>50.787000000001079</v>
      </c>
      <c r="G131" s="192">
        <f>G110</f>
        <v>0</v>
      </c>
      <c r="H131" s="973"/>
      <c r="I131" s="973"/>
      <c r="J131" s="19">
        <f>J109</f>
        <v>50.787000000001079</v>
      </c>
      <c r="K131" s="19">
        <f>K110</f>
        <v>50.787000000001079</v>
      </c>
      <c r="L131" s="1121"/>
      <c r="M131" s="984"/>
      <c r="N131" s="19">
        <f>N109</f>
        <v>90.3</v>
      </c>
      <c r="O131" s="318">
        <f>O110</f>
        <v>0</v>
      </c>
      <c r="P131" s="912"/>
      <c r="Q131" s="912"/>
      <c r="R131" s="318">
        <f>R109</f>
        <v>90.3</v>
      </c>
      <c r="S131" s="318">
        <f>S110</f>
        <v>90.3</v>
      </c>
      <c r="T131" s="912"/>
      <c r="U131" s="912"/>
      <c r="V131" s="512">
        <v>320</v>
      </c>
      <c r="W131" s="512">
        <v>320</v>
      </c>
      <c r="X131" s="905"/>
      <c r="Y131" s="905"/>
      <c r="AB131" s="6"/>
      <c r="AC131" s="6"/>
      <c r="AD131" s="6"/>
      <c r="AE131" s="6"/>
      <c r="AF131" s="6"/>
    </row>
    <row r="132" spans="1:34" ht="20.100000000000001" customHeight="1" thickBot="1">
      <c r="A132" s="144">
        <v>108</v>
      </c>
      <c r="B132" s="174"/>
      <c r="C132" s="975"/>
      <c r="D132" s="975"/>
      <c r="E132" s="334">
        <v>3</v>
      </c>
      <c r="F132" s="349">
        <f>F106+F108+F118+F121+F122</f>
        <v>61.707450000042556</v>
      </c>
      <c r="G132" s="349">
        <f>G107+G111+G112+G113+G114+G116+G120+G123+G125</f>
        <v>119.60207999996052</v>
      </c>
      <c r="H132" s="973"/>
      <c r="I132" s="973"/>
      <c r="J132" s="131">
        <f>J106+J108+J118+J121+J122</f>
        <v>91.045530000138655</v>
      </c>
      <c r="K132" s="131">
        <f>K111+K112+K113+K114+K116+K120+K123+K125+K107</f>
        <v>99.444029999849334</v>
      </c>
      <c r="L132" s="1121"/>
      <c r="M132" s="984"/>
      <c r="N132" s="425">
        <f>N106+N108+N118+N121+N122</f>
        <v>301.14</v>
      </c>
      <c r="O132" s="425">
        <f>O107+O111+O112+O113+O114+O116+O120+O125</f>
        <v>336.6</v>
      </c>
      <c r="P132" s="913"/>
      <c r="Q132" s="913"/>
      <c r="R132" s="425">
        <f>R106+R108+R118+R121+R122</f>
        <v>314.14</v>
      </c>
      <c r="S132" s="425">
        <f>S111+S112+S113+S114+S116+S120+S125+S107</f>
        <v>349.6</v>
      </c>
      <c r="T132" s="912"/>
      <c r="U132" s="912"/>
      <c r="V132" s="991"/>
      <c r="W132" s="1208"/>
      <c r="X132" s="905"/>
      <c r="Y132" s="905"/>
      <c r="AB132" s="6"/>
      <c r="AC132" s="6"/>
      <c r="AD132" s="6"/>
      <c r="AE132" s="6"/>
      <c r="AF132" s="6"/>
    </row>
    <row r="133" spans="1:34" ht="20.100000000000001" customHeight="1">
      <c r="A133" s="144">
        <v>109</v>
      </c>
      <c r="B133" s="174"/>
      <c r="C133" s="1093" t="s">
        <v>116</v>
      </c>
      <c r="D133" s="1093"/>
      <c r="E133" s="335"/>
      <c r="F133" s="182">
        <f>F131+F132</f>
        <v>112.49445000004363</v>
      </c>
      <c r="G133" s="182">
        <f t="shared" ref="G133" si="1">G131+G132</f>
        <v>119.60207999996052</v>
      </c>
      <c r="H133" s="19"/>
      <c r="I133" s="19">
        <f>F134</f>
        <v>232.09653000000415</v>
      </c>
      <c r="J133" s="187">
        <f>J131+J132</f>
        <v>141.83253000013974</v>
      </c>
      <c r="K133" s="187">
        <f>K131+K132</f>
        <v>150.23102999985042</v>
      </c>
      <c r="L133" s="1122"/>
      <c r="M133" s="985"/>
      <c r="N133" s="424">
        <f>N131+N132</f>
        <v>391.44</v>
      </c>
      <c r="O133" s="424">
        <f>O131+O132</f>
        <v>336.6</v>
      </c>
      <c r="P133" s="16"/>
      <c r="Q133" s="185">
        <f>N134</f>
        <v>728.04</v>
      </c>
      <c r="R133" s="424">
        <f>R131+R132</f>
        <v>404.44</v>
      </c>
      <c r="S133" s="424">
        <f>S131+S132</f>
        <v>439.90000000000003</v>
      </c>
      <c r="T133" s="913"/>
      <c r="U133" s="913"/>
      <c r="V133" s="992"/>
      <c r="W133" s="1209"/>
      <c r="X133" s="906"/>
      <c r="Y133" s="906"/>
      <c r="AB133" s="6"/>
      <c r="AC133" s="6"/>
      <c r="AD133" s="6"/>
      <c r="AE133" s="6"/>
      <c r="AF133" s="6"/>
    </row>
    <row r="134" spans="1:34" s="81" customFormat="1" ht="20.100000000000001" customHeight="1" thickBot="1">
      <c r="A134" s="144">
        <v>110</v>
      </c>
      <c r="B134" s="174"/>
      <c r="C134" s="975"/>
      <c r="D134" s="975"/>
      <c r="E134" s="334"/>
      <c r="F134" s="958">
        <f>F133+G133</f>
        <v>232.09653000000415</v>
      </c>
      <c r="G134" s="959"/>
      <c r="H134" s="908"/>
      <c r="I134" s="973"/>
      <c r="J134" s="958">
        <f>J133+K133</f>
        <v>292.06355999999016</v>
      </c>
      <c r="K134" s="959"/>
      <c r="L134" s="346">
        <f>MAX(J133,K133)</f>
        <v>150.23102999985042</v>
      </c>
      <c r="M134" s="346">
        <f>MAX(J133,K133)</f>
        <v>150.23102999985042</v>
      </c>
      <c r="N134" s="964">
        <f>N133+O133</f>
        <v>728.04</v>
      </c>
      <c r="O134" s="965"/>
      <c r="P134" s="939"/>
      <c r="Q134" s="939"/>
      <c r="R134" s="948">
        <f>R133+S133</f>
        <v>844.34</v>
      </c>
      <c r="S134" s="949"/>
      <c r="T134" s="514">
        <f>MAX(R133,S133)</f>
        <v>439.90000000000003</v>
      </c>
      <c r="U134" s="514">
        <f>MAX(R133,S133)</f>
        <v>439.90000000000003</v>
      </c>
      <c r="V134" s="992"/>
      <c r="W134" s="1209"/>
      <c r="X134" s="105"/>
      <c r="Y134" s="105"/>
      <c r="AB134" s="6"/>
      <c r="AC134" s="6"/>
      <c r="AD134" s="6"/>
      <c r="AE134" s="6"/>
      <c r="AF134" s="6"/>
    </row>
    <row r="135" spans="1:34" ht="20.100000000000001" customHeight="1">
      <c r="A135" s="144">
        <v>111</v>
      </c>
      <c r="B135" s="174"/>
      <c r="C135" s="1092" t="s">
        <v>66</v>
      </c>
      <c r="D135" s="1092"/>
      <c r="E135" s="1203" t="s">
        <v>114</v>
      </c>
      <c r="F135" s="883"/>
      <c r="G135" s="1031"/>
      <c r="H135" s="909"/>
      <c r="I135" s="973"/>
      <c r="J135" s="187">
        <f>V131-J133</f>
        <v>178.16746999986026</v>
      </c>
      <c r="K135" s="187">
        <f>W131-K133</f>
        <v>169.76897000014958</v>
      </c>
      <c r="L135" s="908"/>
      <c r="M135" s="908"/>
      <c r="N135" s="24"/>
      <c r="O135" s="24"/>
      <c r="P135" s="940"/>
      <c r="Q135" s="940"/>
      <c r="R135" s="427">
        <f>V131-R133</f>
        <v>-84.44</v>
      </c>
      <c r="S135" s="427">
        <f>W131-S133</f>
        <v>-119.90000000000003</v>
      </c>
      <c r="T135" s="939"/>
      <c r="U135" s="939"/>
      <c r="V135" s="992"/>
      <c r="W135" s="1209"/>
      <c r="X135" s="37"/>
      <c r="Y135" s="37"/>
      <c r="AB135" s="6"/>
      <c r="AC135" s="6"/>
      <c r="AD135" s="6"/>
      <c r="AE135" s="6"/>
      <c r="AF135" s="6"/>
    </row>
    <row r="136" spans="1:34" s="81" customFormat="1" ht="20.100000000000001" customHeight="1">
      <c r="A136" s="144">
        <v>112</v>
      </c>
      <c r="B136" s="174"/>
      <c r="C136" s="974"/>
      <c r="D136" s="974"/>
      <c r="E136" s="1204"/>
      <c r="F136" s="936"/>
      <c r="G136" s="937"/>
      <c r="H136" s="909"/>
      <c r="I136" s="973"/>
      <c r="J136" s="960">
        <f>J135+K135</f>
        <v>347.93644000000984</v>
      </c>
      <c r="K136" s="961"/>
      <c r="L136" s="909"/>
      <c r="M136" s="909"/>
      <c r="N136" s="24"/>
      <c r="O136" s="24"/>
      <c r="P136" s="940"/>
      <c r="Q136" s="940"/>
      <c r="R136" s="964">
        <f>R135+S135</f>
        <v>-204.34000000000003</v>
      </c>
      <c r="S136" s="965"/>
      <c r="T136" s="940"/>
      <c r="U136" s="940"/>
      <c r="V136" s="992"/>
      <c r="W136" s="1209"/>
      <c r="X136" s="110"/>
      <c r="Y136" s="110"/>
      <c r="AB136" s="6"/>
      <c r="AC136" s="6"/>
      <c r="AD136" s="6"/>
      <c r="AE136" s="6"/>
      <c r="AF136" s="6"/>
    </row>
    <row r="137" spans="1:34" ht="20.100000000000001" customHeight="1">
      <c r="A137" s="144">
        <v>113</v>
      </c>
      <c r="B137" s="174"/>
      <c r="C137" s="974"/>
      <c r="D137" s="974"/>
      <c r="E137" s="249" t="s">
        <v>111</v>
      </c>
      <c r="F137" s="936"/>
      <c r="G137" s="937"/>
      <c r="H137" s="910"/>
      <c r="I137" s="973"/>
      <c r="J137" s="960">
        <f>K135</f>
        <v>169.76897000014958</v>
      </c>
      <c r="K137" s="961"/>
      <c r="L137" s="910"/>
      <c r="M137" s="910"/>
      <c r="N137" s="18"/>
      <c r="O137" s="316"/>
      <c r="P137" s="941"/>
      <c r="Q137" s="941"/>
      <c r="R137" s="936">
        <v>0</v>
      </c>
      <c r="S137" s="937"/>
      <c r="T137" s="941"/>
      <c r="U137" s="941"/>
      <c r="V137" s="993"/>
      <c r="W137" s="1210"/>
      <c r="X137" s="37"/>
      <c r="Y137" s="37"/>
      <c r="AB137" s="6"/>
      <c r="AC137" s="6"/>
      <c r="AD137" s="6"/>
      <c r="AE137" s="6"/>
      <c r="AF137" s="6"/>
    </row>
    <row r="138" spans="1:34" ht="21.95" customHeight="1">
      <c r="A138" s="478">
        <v>1</v>
      </c>
      <c r="B138" s="400">
        <v>2</v>
      </c>
      <c r="C138" s="966">
        <v>3</v>
      </c>
      <c r="D138" s="967"/>
      <c r="E138" s="481">
        <v>4</v>
      </c>
      <c r="F138" s="399">
        <v>5</v>
      </c>
      <c r="G138" s="399">
        <v>6</v>
      </c>
      <c r="H138" s="399">
        <v>7</v>
      </c>
      <c r="I138" s="399">
        <v>8</v>
      </c>
      <c r="J138" s="399">
        <v>9</v>
      </c>
      <c r="K138" s="399">
        <v>10</v>
      </c>
      <c r="L138" s="399">
        <v>11</v>
      </c>
      <c r="M138" s="399">
        <v>12</v>
      </c>
      <c r="N138" s="399">
        <v>13</v>
      </c>
      <c r="O138" s="399">
        <v>14</v>
      </c>
      <c r="P138" s="399">
        <v>15</v>
      </c>
      <c r="Q138" s="399">
        <v>16</v>
      </c>
      <c r="R138" s="399">
        <v>17</v>
      </c>
      <c r="S138" s="399">
        <v>18</v>
      </c>
      <c r="T138" s="399">
        <v>19</v>
      </c>
      <c r="U138" s="399">
        <v>20</v>
      </c>
      <c r="V138" s="399">
        <v>21</v>
      </c>
      <c r="W138" s="399">
        <v>22</v>
      </c>
      <c r="X138" s="399">
        <v>23</v>
      </c>
      <c r="Y138" s="401">
        <v>24</v>
      </c>
      <c r="AB138" s="6"/>
      <c r="AC138" s="6"/>
      <c r="AD138" s="6"/>
      <c r="AE138" s="6"/>
      <c r="AF138" s="6"/>
    </row>
    <row r="139" spans="1:34" ht="23.25" customHeight="1">
      <c r="A139" s="810" t="s">
        <v>74</v>
      </c>
      <c r="B139" s="997"/>
      <c r="C139" s="997"/>
      <c r="D139" s="997"/>
      <c r="E139" s="997"/>
      <c r="F139" s="997"/>
      <c r="G139" s="997"/>
      <c r="H139" s="997"/>
      <c r="I139" s="997"/>
      <c r="J139" s="997"/>
      <c r="K139" s="997"/>
      <c r="L139" s="997"/>
      <c r="M139" s="997"/>
      <c r="N139" s="997"/>
      <c r="O139" s="997"/>
      <c r="P139" s="997"/>
      <c r="Q139" s="997"/>
      <c r="R139" s="997"/>
      <c r="S139" s="997"/>
      <c r="T139" s="997"/>
      <c r="U139" s="997"/>
      <c r="V139" s="997"/>
      <c r="W139" s="997"/>
      <c r="X139" s="997"/>
      <c r="Y139" s="997"/>
      <c r="Z139" s="997"/>
      <c r="AA139" s="998"/>
      <c r="AD139" s="1045" t="s">
        <v>224</v>
      </c>
      <c r="AE139" s="1046"/>
      <c r="AF139" s="1046"/>
      <c r="AG139" s="1046"/>
      <c r="AH139" s="1047"/>
    </row>
    <row r="140" spans="1:34" ht="18.95" customHeight="1" thickBot="1">
      <c r="A140" s="117">
        <v>114</v>
      </c>
      <c r="B140" s="126" t="s">
        <v>257</v>
      </c>
      <c r="C140" s="1120" t="s">
        <v>75</v>
      </c>
      <c r="D140" s="983"/>
      <c r="E140" s="1149">
        <v>3</v>
      </c>
      <c r="F140" s="443">
        <f>[1]МОЩНОСТИ!$J$128+[1]МОЩНОСТИ!$J$129</f>
        <v>67.031999999858812</v>
      </c>
      <c r="G140" s="23"/>
      <c r="H140" s="1018"/>
      <c r="I140" s="1490"/>
      <c r="J140" s="19">
        <f>F140</f>
        <v>67.031999999858812</v>
      </c>
      <c r="K140" s="19"/>
      <c r="L140" s="1221"/>
      <c r="M140" s="1135"/>
      <c r="N140" s="377">
        <v>98</v>
      </c>
      <c r="O140" s="377"/>
      <c r="P140" s="911"/>
      <c r="Q140" s="911"/>
      <c r="R140" s="387">
        <f>N140</f>
        <v>98</v>
      </c>
      <c r="S140" s="387"/>
      <c r="T140" s="911"/>
      <c r="U140" s="911"/>
      <c r="V140" s="991"/>
      <c r="W140" s="991"/>
      <c r="X140" s="904" t="s">
        <v>119</v>
      </c>
      <c r="Y140" s="904" t="s">
        <v>119</v>
      </c>
      <c r="AB140" s="6"/>
      <c r="AC140" s="79">
        <v>1</v>
      </c>
      <c r="AD140" s="6"/>
      <c r="AE140" s="78">
        <v>1</v>
      </c>
      <c r="AF140" s="6"/>
    </row>
    <row r="141" spans="1:34" ht="18.95" customHeight="1" thickBot="1">
      <c r="A141" s="122">
        <v>115</v>
      </c>
      <c r="B141" s="636" t="s">
        <v>285</v>
      </c>
      <c r="C141" s="1193"/>
      <c r="D141" s="1194"/>
      <c r="E141" s="1091"/>
      <c r="F141" s="131"/>
      <c r="G141" s="131"/>
      <c r="H141" s="1019"/>
      <c r="I141" s="1490"/>
      <c r="J141" s="131"/>
      <c r="K141" s="131"/>
      <c r="L141" s="1222"/>
      <c r="M141" s="1136"/>
      <c r="N141" s="405"/>
      <c r="O141" s="405"/>
      <c r="P141" s="912"/>
      <c r="Q141" s="912"/>
      <c r="R141" s="131"/>
      <c r="S141" s="131"/>
      <c r="T141" s="912"/>
      <c r="U141" s="912"/>
      <c r="V141" s="992"/>
      <c r="W141" s="992"/>
      <c r="X141" s="905"/>
      <c r="Y141" s="905"/>
      <c r="AB141" s="6"/>
      <c r="AC141" s="79">
        <v>1</v>
      </c>
      <c r="AD141" s="6"/>
      <c r="AE141" s="78">
        <v>1</v>
      </c>
      <c r="AF141" s="6"/>
    </row>
    <row r="142" spans="1:34" ht="20.100000000000001" customHeight="1" thickBot="1">
      <c r="A142" s="465">
        <v>116</v>
      </c>
      <c r="B142" s="212" t="s">
        <v>271</v>
      </c>
      <c r="C142" s="1217" t="s">
        <v>76</v>
      </c>
      <c r="D142" s="1218"/>
      <c r="E142" s="467">
        <v>3</v>
      </c>
      <c r="F142" s="179"/>
      <c r="G142" s="442">
        <f>[1]МОЩНОСТИ!$J$43</f>
        <v>4.5527809307415703</v>
      </c>
      <c r="H142" s="1019"/>
      <c r="I142" s="1490"/>
      <c r="J142" s="179"/>
      <c r="K142" s="179">
        <f>G142</f>
        <v>4.5527809307415703</v>
      </c>
      <c r="L142" s="1222"/>
      <c r="M142" s="1136"/>
      <c r="N142" s="288"/>
      <c r="O142" s="288">
        <v>3.4</v>
      </c>
      <c r="P142" s="912"/>
      <c r="Q142" s="912"/>
      <c r="R142" s="397"/>
      <c r="S142" s="397">
        <f>O142</f>
        <v>3.4</v>
      </c>
      <c r="T142" s="912"/>
      <c r="U142" s="912"/>
      <c r="V142" s="992"/>
      <c r="W142" s="992"/>
      <c r="X142" s="905"/>
      <c r="Y142" s="905"/>
      <c r="AB142" s="6"/>
      <c r="AC142" s="79">
        <v>1</v>
      </c>
      <c r="AD142" s="6"/>
      <c r="AE142" s="78">
        <v>1</v>
      </c>
      <c r="AF142" s="6"/>
    </row>
    <row r="143" spans="1:34" ht="20.100000000000001" customHeight="1" thickBot="1">
      <c r="A143" s="122">
        <v>117</v>
      </c>
      <c r="B143" s="125" t="s">
        <v>288</v>
      </c>
      <c r="C143" s="1118" t="s">
        <v>77</v>
      </c>
      <c r="D143" s="1119"/>
      <c r="E143" s="250">
        <v>3</v>
      </c>
      <c r="F143" s="180"/>
      <c r="G143" s="366">
        <f>[1]МОЩНОСТИ!$J$42</f>
        <v>5.9472190692147731</v>
      </c>
      <c r="H143" s="1019"/>
      <c r="I143" s="1490"/>
      <c r="J143" s="179"/>
      <c r="K143" s="179">
        <f>G143</f>
        <v>5.9472190692147731</v>
      </c>
      <c r="L143" s="1222"/>
      <c r="M143" s="1136"/>
      <c r="N143" s="288"/>
      <c r="O143" s="288">
        <v>5</v>
      </c>
      <c r="P143" s="912"/>
      <c r="Q143" s="912"/>
      <c r="R143" s="397"/>
      <c r="S143" s="397">
        <f>O143</f>
        <v>5</v>
      </c>
      <c r="T143" s="912"/>
      <c r="U143" s="912"/>
      <c r="V143" s="992"/>
      <c r="W143" s="992"/>
      <c r="X143" s="905"/>
      <c r="Y143" s="905"/>
      <c r="AB143" s="6"/>
      <c r="AC143" s="79">
        <v>1</v>
      </c>
      <c r="AD143" s="6"/>
      <c r="AE143" s="78">
        <v>1</v>
      </c>
      <c r="AF143" s="6"/>
    </row>
    <row r="144" spans="1:34" ht="20.100000000000001" customHeight="1" thickBot="1">
      <c r="A144" s="122">
        <v>118</v>
      </c>
      <c r="B144" s="125" t="s">
        <v>288</v>
      </c>
      <c r="C144" s="1118" t="s">
        <v>140</v>
      </c>
      <c r="D144" s="1119"/>
      <c r="E144" s="250">
        <v>3</v>
      </c>
      <c r="F144" s="180"/>
      <c r="G144" s="366">
        <f>[1]МОЩНОСТИ!$J$103</f>
        <v>0</v>
      </c>
      <c r="H144" s="1019"/>
      <c r="I144" s="1490"/>
      <c r="J144" s="179"/>
      <c r="K144" s="179">
        <f>G144</f>
        <v>0</v>
      </c>
      <c r="L144" s="1222"/>
      <c r="M144" s="1136"/>
      <c r="N144" s="288"/>
      <c r="O144" s="288">
        <v>5</v>
      </c>
      <c r="P144" s="912"/>
      <c r="Q144" s="912"/>
      <c r="R144" s="397"/>
      <c r="S144" s="397">
        <f>O144</f>
        <v>5</v>
      </c>
      <c r="T144" s="912"/>
      <c r="U144" s="912"/>
      <c r="V144" s="992"/>
      <c r="W144" s="992"/>
      <c r="X144" s="905"/>
      <c r="Y144" s="905"/>
      <c r="AB144" s="6"/>
      <c r="AC144" s="79">
        <v>1</v>
      </c>
      <c r="AD144" s="6"/>
      <c r="AE144" s="78">
        <v>1</v>
      </c>
      <c r="AF144" s="6"/>
    </row>
    <row r="145" spans="1:32" ht="20.100000000000001" customHeight="1" thickBot="1">
      <c r="A145" s="122">
        <v>119</v>
      </c>
      <c r="B145" s="124" t="s">
        <v>289</v>
      </c>
      <c r="C145" s="1067" t="s">
        <v>4</v>
      </c>
      <c r="D145" s="1068"/>
      <c r="E145" s="252">
        <v>3</v>
      </c>
      <c r="F145" s="366">
        <f>[1]МОЩНОСТИ!$J$45</f>
        <v>1.8221874388631456</v>
      </c>
      <c r="G145" s="224"/>
      <c r="H145" s="1019"/>
      <c r="I145" s="1490"/>
      <c r="J145" s="179">
        <f>F145</f>
        <v>1.8221874388631456</v>
      </c>
      <c r="K145" s="220"/>
      <c r="L145" s="1222"/>
      <c r="M145" s="1136"/>
      <c r="N145" s="288">
        <v>3</v>
      </c>
      <c r="O145" s="288"/>
      <c r="P145" s="912"/>
      <c r="Q145" s="912"/>
      <c r="R145" s="397">
        <f t="shared" ref="R145:R151" si="2">N145</f>
        <v>3</v>
      </c>
      <c r="S145" s="397"/>
      <c r="T145" s="912"/>
      <c r="U145" s="912"/>
      <c r="V145" s="992"/>
      <c r="W145" s="992"/>
      <c r="X145" s="905"/>
      <c r="Y145" s="905"/>
      <c r="AB145" s="6"/>
      <c r="AC145" s="79">
        <v>1</v>
      </c>
      <c r="AD145" s="6"/>
      <c r="AE145" s="78">
        <v>1</v>
      </c>
      <c r="AF145" s="6"/>
    </row>
    <row r="146" spans="1:32" ht="20.100000000000001" customHeight="1" thickBot="1">
      <c r="A146" s="122">
        <v>120</v>
      </c>
      <c r="B146" s="124" t="s">
        <v>289</v>
      </c>
      <c r="C146" s="1118" t="s">
        <v>5</v>
      </c>
      <c r="D146" s="1119"/>
      <c r="E146" s="250">
        <v>3</v>
      </c>
      <c r="F146" s="366">
        <f>[1]МОЩНОСТИ!$J$46</f>
        <v>2.8202700058786374</v>
      </c>
      <c r="G146" s="224"/>
      <c r="H146" s="1019"/>
      <c r="I146" s="1490"/>
      <c r="J146" s="179">
        <f t="shared" ref="J146:J148" si="3">F146</f>
        <v>2.8202700058786374</v>
      </c>
      <c r="K146" s="179"/>
      <c r="L146" s="1222"/>
      <c r="M146" s="1136"/>
      <c r="N146" s="288">
        <v>3</v>
      </c>
      <c r="O146" s="288"/>
      <c r="P146" s="912"/>
      <c r="Q146" s="912"/>
      <c r="R146" s="397">
        <f t="shared" si="2"/>
        <v>3</v>
      </c>
      <c r="S146" s="397"/>
      <c r="T146" s="912"/>
      <c r="U146" s="912"/>
      <c r="V146" s="992"/>
      <c r="W146" s="992"/>
      <c r="X146" s="905"/>
      <c r="Y146" s="905"/>
      <c r="AB146" s="6"/>
      <c r="AC146" s="79">
        <v>1</v>
      </c>
      <c r="AD146" s="6"/>
      <c r="AE146" s="78">
        <v>1</v>
      </c>
      <c r="AF146" s="6"/>
    </row>
    <row r="147" spans="1:32" ht="20.100000000000001" customHeight="1" thickBot="1">
      <c r="A147" s="122">
        <v>121</v>
      </c>
      <c r="B147" s="124" t="s">
        <v>289</v>
      </c>
      <c r="C147" s="1118" t="s">
        <v>6</v>
      </c>
      <c r="D147" s="1119"/>
      <c r="E147" s="250">
        <v>3</v>
      </c>
      <c r="F147" s="366">
        <f>[1]МОЩНОСТИ!$J$44</f>
        <v>2.2571316767827407</v>
      </c>
      <c r="G147" s="224"/>
      <c r="H147" s="1019"/>
      <c r="I147" s="1490"/>
      <c r="J147" s="179">
        <f t="shared" si="3"/>
        <v>2.2571316767827407</v>
      </c>
      <c r="K147" s="179"/>
      <c r="L147" s="1222"/>
      <c r="M147" s="1136"/>
      <c r="N147" s="288">
        <v>3</v>
      </c>
      <c r="O147" s="288"/>
      <c r="P147" s="912"/>
      <c r="Q147" s="912"/>
      <c r="R147" s="397">
        <f t="shared" si="2"/>
        <v>3</v>
      </c>
      <c r="S147" s="397"/>
      <c r="T147" s="912"/>
      <c r="U147" s="912"/>
      <c r="V147" s="992"/>
      <c r="W147" s="992"/>
      <c r="X147" s="905"/>
      <c r="Y147" s="905"/>
      <c r="AB147" s="6"/>
      <c r="AC147" s="79">
        <v>1</v>
      </c>
      <c r="AD147" s="6"/>
      <c r="AE147" s="78">
        <v>1</v>
      </c>
      <c r="AF147" s="6"/>
    </row>
    <row r="148" spans="1:32" ht="20.100000000000001" customHeight="1" thickBot="1">
      <c r="A148" s="122">
        <v>122</v>
      </c>
      <c r="B148" s="124" t="s">
        <v>289</v>
      </c>
      <c r="C148" s="1118" t="s">
        <v>12</v>
      </c>
      <c r="D148" s="1119"/>
      <c r="E148" s="250">
        <v>3</v>
      </c>
      <c r="F148" s="366">
        <f>[1]МОЩНОСТИ!$J$89</f>
        <v>0.74169438466288851</v>
      </c>
      <c r="G148" s="224"/>
      <c r="H148" s="1019"/>
      <c r="I148" s="1490"/>
      <c r="J148" s="179">
        <f t="shared" si="3"/>
        <v>0.74169438466288851</v>
      </c>
      <c r="K148" s="179"/>
      <c r="L148" s="1222"/>
      <c r="M148" s="1136"/>
      <c r="N148" s="288">
        <v>2</v>
      </c>
      <c r="O148" s="288"/>
      <c r="P148" s="912"/>
      <c r="Q148" s="912"/>
      <c r="R148" s="397">
        <f t="shared" si="2"/>
        <v>2</v>
      </c>
      <c r="S148" s="397"/>
      <c r="T148" s="912"/>
      <c r="U148" s="912"/>
      <c r="V148" s="992"/>
      <c r="W148" s="992"/>
      <c r="X148" s="905"/>
      <c r="Y148" s="905"/>
      <c r="AB148" s="6"/>
      <c r="AC148" s="79">
        <v>1</v>
      </c>
      <c r="AD148" s="6"/>
      <c r="AE148" s="78">
        <v>1</v>
      </c>
      <c r="AF148" s="6"/>
    </row>
    <row r="149" spans="1:32" ht="20.100000000000001" customHeight="1" thickBot="1">
      <c r="A149" s="122">
        <v>123</v>
      </c>
      <c r="B149" s="124" t="s">
        <v>289</v>
      </c>
      <c r="C149" s="1118" t="s">
        <v>13</v>
      </c>
      <c r="D149" s="1119"/>
      <c r="E149" s="250">
        <v>3</v>
      </c>
      <c r="F149" s="448">
        <f>[1]МОЩНОСТИ!$J$93</f>
        <v>3.5161807865499894</v>
      </c>
      <c r="G149" s="226"/>
      <c r="H149" s="1019"/>
      <c r="I149" s="1490"/>
      <c r="J149" s="229">
        <f>F149</f>
        <v>3.5161807865499894</v>
      </c>
      <c r="K149" s="230"/>
      <c r="L149" s="1222"/>
      <c r="M149" s="1136"/>
      <c r="N149" s="288">
        <v>6</v>
      </c>
      <c r="O149" s="288"/>
      <c r="P149" s="912"/>
      <c r="Q149" s="912"/>
      <c r="R149" s="397">
        <f t="shared" si="2"/>
        <v>6</v>
      </c>
      <c r="S149" s="397"/>
      <c r="T149" s="912"/>
      <c r="U149" s="912"/>
      <c r="V149" s="992"/>
      <c r="W149" s="992"/>
      <c r="X149" s="905"/>
      <c r="Y149" s="905"/>
      <c r="AB149" s="6"/>
      <c r="AC149" s="79">
        <v>1</v>
      </c>
      <c r="AD149" s="6"/>
      <c r="AE149" s="78">
        <v>1</v>
      </c>
      <c r="AF149" s="6"/>
    </row>
    <row r="150" spans="1:32" ht="20.100000000000001" customHeight="1" thickBot="1">
      <c r="A150" s="122">
        <v>124</v>
      </c>
      <c r="B150" s="124" t="s">
        <v>289</v>
      </c>
      <c r="C150" s="1118" t="s">
        <v>154</v>
      </c>
      <c r="D150" s="1119"/>
      <c r="E150" s="240">
        <v>3</v>
      </c>
      <c r="F150" s="366">
        <f>[1]МОЩНОСТИ!$J$47</f>
        <v>0.54253570729970546</v>
      </c>
      <c r="G150" s="224"/>
      <c r="H150" s="1019"/>
      <c r="I150" s="1490"/>
      <c r="J150" s="179">
        <f>F150</f>
        <v>0.54253570729970546</v>
      </c>
      <c r="K150" s="179"/>
      <c r="L150" s="1222"/>
      <c r="M150" s="1136"/>
      <c r="N150" s="288">
        <v>3</v>
      </c>
      <c r="O150" s="288"/>
      <c r="P150" s="912"/>
      <c r="Q150" s="912"/>
      <c r="R150" s="397">
        <f t="shared" si="2"/>
        <v>3</v>
      </c>
      <c r="S150" s="397"/>
      <c r="T150" s="912"/>
      <c r="U150" s="912"/>
      <c r="V150" s="992"/>
      <c r="W150" s="992"/>
      <c r="X150" s="905"/>
      <c r="Y150" s="905"/>
      <c r="AB150" s="6"/>
      <c r="AC150" s="79">
        <v>1</v>
      </c>
      <c r="AD150" s="6"/>
      <c r="AE150" s="78">
        <v>1</v>
      </c>
      <c r="AF150" s="6"/>
    </row>
    <row r="151" spans="1:32" ht="15.95" customHeight="1">
      <c r="A151" s="119">
        <v>125</v>
      </c>
      <c r="B151" s="120" t="s">
        <v>290</v>
      </c>
      <c r="C151" s="1008" t="s">
        <v>79</v>
      </c>
      <c r="D151" s="1009"/>
      <c r="E151" s="902">
        <v>3</v>
      </c>
      <c r="F151" s="348">
        <f>[1]МОЩНОСТИ!$J$130</f>
        <v>41.321999999949185</v>
      </c>
      <c r="G151" s="227"/>
      <c r="H151" s="1019"/>
      <c r="I151" s="1490"/>
      <c r="J151" s="152">
        <f>F151</f>
        <v>41.321999999949185</v>
      </c>
      <c r="K151" s="152"/>
      <c r="L151" s="1222"/>
      <c r="M151" s="1136"/>
      <c r="N151" s="388">
        <v>32.57</v>
      </c>
      <c r="O151" s="388"/>
      <c r="P151" s="912"/>
      <c r="Q151" s="912"/>
      <c r="R151" s="395">
        <f t="shared" si="2"/>
        <v>32.57</v>
      </c>
      <c r="S151" s="395"/>
      <c r="T151" s="912"/>
      <c r="U151" s="912"/>
      <c r="V151" s="992"/>
      <c r="W151" s="992"/>
      <c r="X151" s="905"/>
      <c r="Y151" s="905"/>
      <c r="AB151" s="6"/>
      <c r="AC151" s="79">
        <v>1</v>
      </c>
      <c r="AD151" s="6"/>
      <c r="AE151" s="78">
        <v>1</v>
      </c>
      <c r="AF151" s="6"/>
    </row>
    <row r="152" spans="1:32" ht="15.95" customHeight="1" thickBot="1">
      <c r="A152" s="117">
        <v>126</v>
      </c>
      <c r="B152" s="121" t="s">
        <v>264</v>
      </c>
      <c r="C152" s="954"/>
      <c r="D152" s="955"/>
      <c r="E152" s="903"/>
      <c r="F152" s="131"/>
      <c r="G152" s="131"/>
      <c r="H152" s="1019"/>
      <c r="I152" s="1490"/>
      <c r="J152" s="131"/>
      <c r="K152" s="131"/>
      <c r="L152" s="1222"/>
      <c r="M152" s="1136"/>
      <c r="N152" s="405"/>
      <c r="O152" s="405"/>
      <c r="P152" s="912"/>
      <c r="Q152" s="912"/>
      <c r="R152" s="131"/>
      <c r="S152" s="131"/>
      <c r="T152" s="912"/>
      <c r="U152" s="912"/>
      <c r="V152" s="992"/>
      <c r="W152" s="992"/>
      <c r="X152" s="905"/>
      <c r="Y152" s="905"/>
      <c r="AB152" s="6"/>
      <c r="AC152" s="79">
        <v>1</v>
      </c>
      <c r="AD152" s="6"/>
      <c r="AE152" s="78">
        <v>1</v>
      </c>
      <c r="AF152" s="6"/>
    </row>
    <row r="153" spans="1:32" ht="21.95" customHeight="1">
      <c r="A153" s="119">
        <v>127</v>
      </c>
      <c r="B153" s="120" t="s">
        <v>291</v>
      </c>
      <c r="C153" s="1008" t="s">
        <v>78</v>
      </c>
      <c r="D153" s="1009"/>
      <c r="E153" s="1090">
        <v>2</v>
      </c>
      <c r="F153" s="348">
        <f>[1]МОЩНОСТИ!$J$48</f>
        <v>29.105999999993582</v>
      </c>
      <c r="G153" s="227"/>
      <c r="H153" s="1019"/>
      <c r="I153" s="1490"/>
      <c r="J153" s="152">
        <f>F153</f>
        <v>29.105999999993582</v>
      </c>
      <c r="K153" s="152"/>
      <c r="L153" s="1222"/>
      <c r="M153" s="1136"/>
      <c r="N153" s="388">
        <v>90.3</v>
      </c>
      <c r="O153" s="388"/>
      <c r="P153" s="912"/>
      <c r="Q153" s="912"/>
      <c r="R153" s="395">
        <f>N153</f>
        <v>90.3</v>
      </c>
      <c r="S153" s="395"/>
      <c r="T153" s="912"/>
      <c r="U153" s="912"/>
      <c r="V153" s="992"/>
      <c r="W153" s="992"/>
      <c r="X153" s="905"/>
      <c r="Y153" s="905"/>
      <c r="AB153" s="6"/>
      <c r="AC153" s="79">
        <v>1</v>
      </c>
      <c r="AD153" s="6"/>
      <c r="AE153" s="6"/>
      <c r="AF153" s="79">
        <v>1</v>
      </c>
    </row>
    <row r="154" spans="1:32" ht="21.95" customHeight="1" thickBot="1">
      <c r="A154" s="117">
        <v>128</v>
      </c>
      <c r="B154" s="121" t="s">
        <v>292</v>
      </c>
      <c r="C154" s="954"/>
      <c r="D154" s="955"/>
      <c r="E154" s="1091"/>
      <c r="F154" s="131"/>
      <c r="G154" s="131"/>
      <c r="H154" s="1019"/>
      <c r="I154" s="1490"/>
      <c r="J154" s="131"/>
      <c r="K154" s="131">
        <f>F153</f>
        <v>29.105999999993582</v>
      </c>
      <c r="L154" s="1222"/>
      <c r="M154" s="1136"/>
      <c r="N154" s="405"/>
      <c r="O154" s="405"/>
      <c r="P154" s="912"/>
      <c r="Q154" s="912"/>
      <c r="R154" s="131"/>
      <c r="S154" s="131">
        <f>N153</f>
        <v>90.3</v>
      </c>
      <c r="T154" s="912"/>
      <c r="U154" s="912"/>
      <c r="V154" s="992"/>
      <c r="W154" s="992"/>
      <c r="X154" s="905"/>
      <c r="Y154" s="905"/>
      <c r="AB154" s="6"/>
      <c r="AC154" s="79">
        <v>1</v>
      </c>
      <c r="AD154" s="6"/>
      <c r="AE154" s="6"/>
      <c r="AF154" s="79">
        <v>1</v>
      </c>
    </row>
    <row r="155" spans="1:32" ht="21.95" customHeight="1" thickBot="1">
      <c r="A155" s="122">
        <v>129</v>
      </c>
      <c r="B155" s="125" t="s">
        <v>265</v>
      </c>
      <c r="C155" s="1067" t="s">
        <v>57</v>
      </c>
      <c r="D155" s="1068"/>
      <c r="E155" s="239">
        <v>3</v>
      </c>
      <c r="F155" s="224"/>
      <c r="G155" s="366">
        <f>[1]МОЩНОСТИ!$J$67</f>
        <v>18.400000000037835</v>
      </c>
      <c r="H155" s="1019"/>
      <c r="I155" s="1490"/>
      <c r="J155" s="179"/>
      <c r="K155" s="179">
        <f>G155</f>
        <v>18.400000000037835</v>
      </c>
      <c r="L155" s="1222"/>
      <c r="M155" s="1136"/>
      <c r="N155" s="288"/>
      <c r="O155" s="288">
        <v>12</v>
      </c>
      <c r="P155" s="912"/>
      <c r="Q155" s="912"/>
      <c r="R155" s="397"/>
      <c r="S155" s="397">
        <f>O155</f>
        <v>12</v>
      </c>
      <c r="T155" s="912"/>
      <c r="U155" s="912"/>
      <c r="V155" s="992"/>
      <c r="W155" s="992"/>
      <c r="X155" s="905"/>
      <c r="Y155" s="905"/>
      <c r="AB155" s="6"/>
      <c r="AC155" s="79">
        <v>1</v>
      </c>
      <c r="AD155" s="6"/>
      <c r="AE155" s="78">
        <v>1</v>
      </c>
      <c r="AF155" s="6"/>
    </row>
    <row r="156" spans="1:32" ht="21.95" customHeight="1">
      <c r="A156" s="119">
        <v>130</v>
      </c>
      <c r="B156" s="120" t="s">
        <v>241</v>
      </c>
      <c r="C156" s="976" t="s">
        <v>179</v>
      </c>
      <c r="D156" s="977"/>
      <c r="E156" s="902">
        <v>3</v>
      </c>
      <c r="F156" s="182"/>
      <c r="G156" s="182"/>
      <c r="H156" s="1019"/>
      <c r="I156" s="1490"/>
      <c r="J156" s="152"/>
      <c r="K156" s="152"/>
      <c r="L156" s="1222"/>
      <c r="M156" s="1136"/>
      <c r="N156" s="388"/>
      <c r="O156" s="388"/>
      <c r="P156" s="912"/>
      <c r="Q156" s="912"/>
      <c r="R156" s="395"/>
      <c r="S156" s="395"/>
      <c r="T156" s="912"/>
      <c r="U156" s="912"/>
      <c r="V156" s="992"/>
      <c r="W156" s="992"/>
      <c r="X156" s="905"/>
      <c r="Y156" s="905"/>
      <c r="AB156" s="6"/>
      <c r="AC156" s="79">
        <v>1</v>
      </c>
      <c r="AD156" s="6"/>
      <c r="AE156" s="78">
        <v>1</v>
      </c>
      <c r="AF156" s="6"/>
    </row>
    <row r="157" spans="1:32" ht="21.95" customHeight="1" thickBot="1">
      <c r="A157" s="117">
        <v>131</v>
      </c>
      <c r="B157" s="121" t="s">
        <v>258</v>
      </c>
      <c r="C157" s="978"/>
      <c r="D157" s="979"/>
      <c r="E157" s="903"/>
      <c r="F157" s="225"/>
      <c r="G157" s="349">
        <f>[1]МОЩНОСТИ!$J$160</f>
        <v>37.199999999938882</v>
      </c>
      <c r="H157" s="1019"/>
      <c r="I157" s="1490"/>
      <c r="J157" s="131"/>
      <c r="K157" s="131">
        <f>G157</f>
        <v>37.199999999938882</v>
      </c>
      <c r="L157" s="1222"/>
      <c r="M157" s="1136"/>
      <c r="N157" s="405"/>
      <c r="O157" s="405">
        <v>109.48</v>
      </c>
      <c r="P157" s="912"/>
      <c r="Q157" s="912"/>
      <c r="R157" s="131"/>
      <c r="S157" s="131">
        <f>O157</f>
        <v>109.48</v>
      </c>
      <c r="T157" s="912"/>
      <c r="U157" s="912"/>
      <c r="V157" s="992"/>
      <c r="W157" s="992"/>
      <c r="X157" s="905"/>
      <c r="Y157" s="905"/>
      <c r="AB157" s="6"/>
      <c r="AC157" s="79">
        <v>1</v>
      </c>
      <c r="AD157" s="6"/>
      <c r="AE157" s="78">
        <v>1</v>
      </c>
      <c r="AF157" s="6"/>
    </row>
    <row r="158" spans="1:32" ht="15.95" customHeight="1">
      <c r="A158" s="1076">
        <v>132</v>
      </c>
      <c r="B158" s="1201" t="s">
        <v>286</v>
      </c>
      <c r="C158" s="976" t="s">
        <v>178</v>
      </c>
      <c r="D158" s="977"/>
      <c r="E158" s="902">
        <v>3</v>
      </c>
      <c r="F158" s="1211"/>
      <c r="G158" s="1028">
        <f>[1]МОЩНОСТИ!$J$162</f>
        <v>16.80000000003929</v>
      </c>
      <c r="H158" s="1019"/>
      <c r="I158" s="1490"/>
      <c r="J158" s="909"/>
      <c r="K158" s="909">
        <f>G158</f>
        <v>16.80000000003929</v>
      </c>
      <c r="L158" s="1222"/>
      <c r="M158" s="1136"/>
      <c r="N158" s="1034"/>
      <c r="O158" s="1034">
        <v>60.48</v>
      </c>
      <c r="P158" s="912"/>
      <c r="Q158" s="912"/>
      <c r="R158" s="909"/>
      <c r="S158" s="909">
        <f>O158</f>
        <v>60.48</v>
      </c>
      <c r="T158" s="912"/>
      <c r="U158" s="912"/>
      <c r="V158" s="992"/>
      <c r="W158" s="992"/>
      <c r="X158" s="905"/>
      <c r="Y158" s="905"/>
      <c r="Z158" s="53"/>
      <c r="AA158" s="53"/>
      <c r="AB158" s="968"/>
      <c r="AC158" s="1049">
        <v>1</v>
      </c>
      <c r="AD158" s="968"/>
      <c r="AE158" s="1051">
        <v>1</v>
      </c>
      <c r="AF158" s="968"/>
    </row>
    <row r="159" spans="1:32" ht="12.75" customHeight="1" thickBot="1">
      <c r="A159" s="1077"/>
      <c r="B159" s="1202"/>
      <c r="C159" s="978"/>
      <c r="D159" s="979"/>
      <c r="E159" s="903"/>
      <c r="F159" s="1212"/>
      <c r="G159" s="980"/>
      <c r="H159" s="1019"/>
      <c r="I159" s="1490"/>
      <c r="J159" s="980"/>
      <c r="K159" s="980"/>
      <c r="L159" s="1222"/>
      <c r="M159" s="1136"/>
      <c r="N159" s="938"/>
      <c r="O159" s="938"/>
      <c r="P159" s="912"/>
      <c r="Q159" s="912"/>
      <c r="R159" s="980"/>
      <c r="S159" s="980"/>
      <c r="T159" s="912"/>
      <c r="U159" s="912"/>
      <c r="V159" s="992"/>
      <c r="W159" s="992"/>
      <c r="X159" s="905"/>
      <c r="Y159" s="905"/>
      <c r="AB159" s="1053"/>
      <c r="AC159" s="1050"/>
      <c r="AD159" s="1053"/>
      <c r="AE159" s="1052"/>
      <c r="AF159" s="1053"/>
    </row>
    <row r="160" spans="1:32" s="80" customFormat="1" ht="18" customHeight="1">
      <c r="A160" s="1076">
        <v>133</v>
      </c>
      <c r="B160" s="233" t="s">
        <v>318</v>
      </c>
      <c r="C160" s="976" t="s">
        <v>175</v>
      </c>
      <c r="D160" s="977"/>
      <c r="E160" s="902">
        <v>3</v>
      </c>
      <c r="F160" s="227"/>
      <c r="G160" s="182"/>
      <c r="H160" s="1019"/>
      <c r="I160" s="1490"/>
      <c r="J160" s="152"/>
      <c r="K160" s="152"/>
      <c r="L160" s="1222"/>
      <c r="M160" s="1136"/>
      <c r="N160" s="388"/>
      <c r="O160" s="388"/>
      <c r="P160" s="912"/>
      <c r="Q160" s="912"/>
      <c r="R160" s="395"/>
      <c r="S160" s="395"/>
      <c r="T160" s="912"/>
      <c r="U160" s="912"/>
      <c r="V160" s="992"/>
      <c r="W160" s="992"/>
      <c r="X160" s="905"/>
      <c r="Y160" s="905"/>
      <c r="AB160" s="6"/>
      <c r="AC160" s="79">
        <v>1</v>
      </c>
      <c r="AD160" s="6"/>
      <c r="AE160" s="78">
        <v>1</v>
      </c>
      <c r="AF160" s="6"/>
    </row>
    <row r="161" spans="1:32" s="80" customFormat="1" ht="18" customHeight="1">
      <c r="A161" s="912"/>
      <c r="B161" s="91" t="s">
        <v>319</v>
      </c>
      <c r="C161" s="1219"/>
      <c r="D161" s="1220"/>
      <c r="E161" s="1165"/>
      <c r="F161" s="23"/>
      <c r="G161" s="163"/>
      <c r="H161" s="1019"/>
      <c r="I161" s="1490"/>
      <c r="J161" s="19"/>
      <c r="K161" s="19"/>
      <c r="L161" s="1222"/>
      <c r="M161" s="1136"/>
      <c r="N161" s="377"/>
      <c r="O161" s="377"/>
      <c r="P161" s="912"/>
      <c r="Q161" s="912"/>
      <c r="R161" s="387"/>
      <c r="S161" s="387"/>
      <c r="T161" s="912"/>
      <c r="U161" s="912"/>
      <c r="V161" s="992"/>
      <c r="W161" s="992"/>
      <c r="X161" s="905"/>
      <c r="Y161" s="905"/>
      <c r="AB161" s="6"/>
      <c r="AC161" s="79">
        <v>1</v>
      </c>
      <c r="AD161" s="6"/>
      <c r="AE161" s="78">
        <v>1</v>
      </c>
      <c r="AF161" s="6"/>
    </row>
    <row r="162" spans="1:32" s="80" customFormat="1" ht="18" customHeight="1">
      <c r="A162" s="912"/>
      <c r="B162" s="91" t="s">
        <v>318</v>
      </c>
      <c r="C162" s="1219"/>
      <c r="D162" s="1220"/>
      <c r="E162" s="1165"/>
      <c r="F162" s="23"/>
      <c r="G162" s="443">
        <f>[1]МОЩНОСТИ!$J$167+[1]МОЩНОСТИ!$J$169</f>
        <v>31.999999999970896</v>
      </c>
      <c r="H162" s="1019"/>
      <c r="I162" s="1490"/>
      <c r="J162" s="19"/>
      <c r="K162" s="19">
        <f>G162</f>
        <v>31.999999999970896</v>
      </c>
      <c r="L162" s="1222"/>
      <c r="M162" s="1136"/>
      <c r="N162" s="377"/>
      <c r="O162" s="377">
        <v>140</v>
      </c>
      <c r="P162" s="912"/>
      <c r="Q162" s="912"/>
      <c r="R162" s="387"/>
      <c r="S162" s="387">
        <f>O162</f>
        <v>140</v>
      </c>
      <c r="T162" s="912"/>
      <c r="U162" s="912"/>
      <c r="V162" s="992"/>
      <c r="W162" s="992"/>
      <c r="X162" s="905"/>
      <c r="Y162" s="905"/>
      <c r="AB162" s="6"/>
      <c r="AC162" s="79">
        <v>1</v>
      </c>
      <c r="AD162" s="6"/>
      <c r="AE162" s="78">
        <v>1</v>
      </c>
      <c r="AF162" s="6"/>
    </row>
    <row r="163" spans="1:32" ht="18" customHeight="1" thickBot="1">
      <c r="A163" s="1077"/>
      <c r="B163" s="121" t="s">
        <v>320</v>
      </c>
      <c r="C163" s="978"/>
      <c r="D163" s="979"/>
      <c r="E163" s="903"/>
      <c r="F163" s="225"/>
      <c r="G163" s="131"/>
      <c r="H163" s="1019"/>
      <c r="I163" s="1490"/>
      <c r="J163" s="131"/>
      <c r="K163" s="131"/>
      <c r="L163" s="1222"/>
      <c r="M163" s="1136"/>
      <c r="N163" s="405"/>
      <c r="O163" s="405"/>
      <c r="P163" s="912"/>
      <c r="Q163" s="912"/>
      <c r="R163" s="131"/>
      <c r="S163" s="131"/>
      <c r="T163" s="912"/>
      <c r="U163" s="912"/>
      <c r="V163" s="992"/>
      <c r="W163" s="992"/>
      <c r="X163" s="905"/>
      <c r="Y163" s="905"/>
      <c r="AB163" s="6"/>
      <c r="AC163" s="79">
        <v>1</v>
      </c>
      <c r="AD163" s="6"/>
      <c r="AE163" s="78">
        <v>1</v>
      </c>
      <c r="AF163" s="6"/>
    </row>
    <row r="164" spans="1:32" ht="18" customHeight="1">
      <c r="A164" s="119">
        <v>134</v>
      </c>
      <c r="B164" s="120" t="s">
        <v>293</v>
      </c>
      <c r="C164" s="976" t="s">
        <v>176</v>
      </c>
      <c r="D164" s="977"/>
      <c r="E164" s="902">
        <v>3</v>
      </c>
      <c r="F164" s="348">
        <f>[1]МОЩНОСТИ!$J$171</f>
        <v>28.000000000029104</v>
      </c>
      <c r="G164" s="227"/>
      <c r="H164" s="1019"/>
      <c r="I164" s="1490"/>
      <c r="J164" s="970">
        <f>F164+F165</f>
        <v>57.400000000016007</v>
      </c>
      <c r="K164" s="178"/>
      <c r="L164" s="1222"/>
      <c r="M164" s="1136"/>
      <c r="N164" s="971">
        <v>171.07</v>
      </c>
      <c r="O164" s="392"/>
      <c r="P164" s="912"/>
      <c r="Q164" s="912"/>
      <c r="R164" s="1028">
        <f>N164</f>
        <v>171.07</v>
      </c>
      <c r="S164" s="414"/>
      <c r="T164" s="912"/>
      <c r="U164" s="912"/>
      <c r="V164" s="992"/>
      <c r="W164" s="992"/>
      <c r="X164" s="905"/>
      <c r="Y164" s="905"/>
      <c r="AB164" s="6"/>
      <c r="AC164" s="79">
        <v>1</v>
      </c>
      <c r="AD164" s="6"/>
      <c r="AE164" s="78">
        <v>1</v>
      </c>
      <c r="AF164" s="6"/>
    </row>
    <row r="165" spans="1:32" ht="18" customHeight="1">
      <c r="A165" s="144">
        <v>135</v>
      </c>
      <c r="B165" s="90" t="s">
        <v>253</v>
      </c>
      <c r="C165" s="1219"/>
      <c r="D165" s="1220"/>
      <c r="E165" s="1165"/>
      <c r="F165" s="443">
        <f>[1]МОЩНОСТИ!$J$173</f>
        <v>29.399999999986903</v>
      </c>
      <c r="G165" s="23"/>
      <c r="H165" s="1019"/>
      <c r="I165" s="1490"/>
      <c r="J165" s="910"/>
      <c r="K165" s="23"/>
      <c r="L165" s="1222"/>
      <c r="M165" s="1136"/>
      <c r="N165" s="972"/>
      <c r="O165" s="383"/>
      <c r="P165" s="912"/>
      <c r="Q165" s="912"/>
      <c r="R165" s="1026"/>
      <c r="S165" s="396"/>
      <c r="T165" s="912"/>
      <c r="U165" s="912"/>
      <c r="V165" s="992"/>
      <c r="W165" s="992"/>
      <c r="X165" s="905"/>
      <c r="Y165" s="905"/>
      <c r="AB165" s="6"/>
      <c r="AC165" s="79">
        <v>1</v>
      </c>
      <c r="AD165" s="6"/>
      <c r="AE165" s="78">
        <v>1</v>
      </c>
      <c r="AF165" s="6"/>
    </row>
    <row r="166" spans="1:32" ht="18" customHeight="1">
      <c r="A166" s="144">
        <v>136</v>
      </c>
      <c r="B166" s="91" t="s">
        <v>294</v>
      </c>
      <c r="C166" s="1219"/>
      <c r="D166" s="1220"/>
      <c r="E166" s="1165"/>
      <c r="F166" s="23"/>
      <c r="G166" s="23"/>
      <c r="H166" s="1019"/>
      <c r="I166" s="1490"/>
      <c r="J166" s="23"/>
      <c r="K166" s="23"/>
      <c r="L166" s="1222"/>
      <c r="M166" s="1136"/>
      <c r="N166" s="377"/>
      <c r="O166" s="377"/>
      <c r="P166" s="912"/>
      <c r="Q166" s="912"/>
      <c r="R166" s="396"/>
      <c r="S166" s="396"/>
      <c r="T166" s="912"/>
      <c r="U166" s="912"/>
      <c r="V166" s="992"/>
      <c r="W166" s="992"/>
      <c r="X166" s="905"/>
      <c r="Y166" s="905"/>
      <c r="AB166" s="6"/>
      <c r="AC166" s="79">
        <v>1</v>
      </c>
      <c r="AD166" s="6"/>
      <c r="AE166" s="78">
        <v>1</v>
      </c>
      <c r="AF166" s="6"/>
    </row>
    <row r="167" spans="1:32" ht="18" customHeight="1" thickBot="1">
      <c r="A167" s="117">
        <v>137</v>
      </c>
      <c r="B167" s="121" t="s">
        <v>274</v>
      </c>
      <c r="C167" s="978"/>
      <c r="D167" s="979"/>
      <c r="E167" s="903"/>
      <c r="F167" s="225"/>
      <c r="G167" s="225"/>
      <c r="H167" s="1019"/>
      <c r="I167" s="1490"/>
      <c r="J167" s="225"/>
      <c r="K167" s="225"/>
      <c r="L167" s="1222"/>
      <c r="M167" s="1136"/>
      <c r="N167" s="405"/>
      <c r="O167" s="405"/>
      <c r="P167" s="912"/>
      <c r="Q167" s="912"/>
      <c r="R167" s="225"/>
      <c r="S167" s="225"/>
      <c r="T167" s="912"/>
      <c r="U167" s="912"/>
      <c r="V167" s="992"/>
      <c r="W167" s="992"/>
      <c r="X167" s="905"/>
      <c r="Y167" s="905"/>
      <c r="AB167" s="6"/>
      <c r="AC167" s="79">
        <v>1</v>
      </c>
      <c r="AD167" s="6"/>
      <c r="AE167" s="78">
        <v>1</v>
      </c>
      <c r="AF167" s="6"/>
    </row>
    <row r="168" spans="1:32" ht="21.95" customHeight="1">
      <c r="A168" s="119">
        <v>138</v>
      </c>
      <c r="B168" s="120" t="s">
        <v>295</v>
      </c>
      <c r="C168" s="1229" t="s">
        <v>177</v>
      </c>
      <c r="D168" s="977"/>
      <c r="E168" s="902">
        <v>2</v>
      </c>
      <c r="F168" s="348">
        <f>[1]МОЩНОСТИ!$J$189</f>
        <v>36.80000000007567</v>
      </c>
      <c r="G168" s="227"/>
      <c r="H168" s="1019"/>
      <c r="I168" s="1490"/>
      <c r="J168" s="152">
        <f>F168+G169</f>
        <v>73.600000000005821</v>
      </c>
      <c r="K168" s="152"/>
      <c r="L168" s="1222"/>
      <c r="M168" s="1136"/>
      <c r="N168" s="461">
        <v>97.435000000000002</v>
      </c>
      <c r="O168" s="388"/>
      <c r="P168" s="912"/>
      <c r="Q168" s="912"/>
      <c r="R168" s="456">
        <f>N168+O169</f>
        <v>194.87</v>
      </c>
      <c r="S168" s="395"/>
      <c r="T168" s="912"/>
      <c r="U168" s="912"/>
      <c r="V168" s="992"/>
      <c r="W168" s="992"/>
      <c r="X168" s="905"/>
      <c r="Y168" s="905"/>
      <c r="AB168" s="6"/>
      <c r="AC168" s="79">
        <v>1</v>
      </c>
      <c r="AD168" s="6"/>
      <c r="AE168" s="78">
        <v>1</v>
      </c>
      <c r="AF168" s="6"/>
    </row>
    <row r="169" spans="1:32" ht="21.95" customHeight="1" thickBot="1">
      <c r="A169" s="117">
        <v>139</v>
      </c>
      <c r="B169" s="121" t="s">
        <v>279</v>
      </c>
      <c r="C169" s="1230"/>
      <c r="D169" s="979"/>
      <c r="E169" s="903"/>
      <c r="F169" s="131"/>
      <c r="G169" s="349">
        <f>[1]МОЩНОСТИ!$J$190</f>
        <v>36.799999999930151</v>
      </c>
      <c r="H169" s="1019"/>
      <c r="I169" s="1490"/>
      <c r="J169" s="131"/>
      <c r="K169" s="131">
        <f>J168</f>
        <v>73.600000000005821</v>
      </c>
      <c r="L169" s="1222"/>
      <c r="M169" s="1136"/>
      <c r="N169" s="405"/>
      <c r="O169" s="461">
        <v>97.435000000000002</v>
      </c>
      <c r="P169" s="912"/>
      <c r="Q169" s="912"/>
      <c r="R169" s="131"/>
      <c r="S169" s="349">
        <f>N168+O169</f>
        <v>194.87</v>
      </c>
      <c r="T169" s="912"/>
      <c r="U169" s="912"/>
      <c r="V169" s="992"/>
      <c r="W169" s="992"/>
      <c r="X169" s="905"/>
      <c r="Y169" s="905"/>
      <c r="AB169" s="6"/>
      <c r="AC169" s="79">
        <v>1</v>
      </c>
      <c r="AD169" s="6"/>
      <c r="AE169" s="78">
        <v>1</v>
      </c>
      <c r="AF169" s="6"/>
    </row>
    <row r="170" spans="1:32" ht="17.100000000000001" customHeight="1">
      <c r="A170" s="462">
        <v>140</v>
      </c>
      <c r="B170" s="217"/>
      <c r="C170" s="1205"/>
      <c r="D170" s="1206"/>
      <c r="E170" s="241"/>
      <c r="F170" s="152"/>
      <c r="G170" s="152"/>
      <c r="H170" s="1019"/>
      <c r="I170" s="1490"/>
      <c r="J170" s="152"/>
      <c r="K170" s="152"/>
      <c r="L170" s="1222"/>
      <c r="M170" s="1136"/>
      <c r="N170" s="388"/>
      <c r="O170" s="388"/>
      <c r="P170" s="912"/>
      <c r="Q170" s="912"/>
      <c r="R170" s="395"/>
      <c r="S170" s="395"/>
      <c r="T170" s="912"/>
      <c r="U170" s="912"/>
      <c r="V170" s="992"/>
      <c r="W170" s="992"/>
      <c r="X170" s="905"/>
      <c r="Y170" s="905"/>
      <c r="AB170" s="6"/>
      <c r="AC170" s="6"/>
      <c r="AD170" s="6"/>
      <c r="AE170" s="6"/>
      <c r="AF170" s="6"/>
    </row>
    <row r="171" spans="1:32" ht="17.100000000000001" customHeight="1">
      <c r="A171" s="144">
        <v>141</v>
      </c>
      <c r="B171" s="69"/>
      <c r="C171" s="1095"/>
      <c r="D171" s="1096"/>
      <c r="E171" s="241"/>
      <c r="F171" s="19"/>
      <c r="G171" s="19"/>
      <c r="H171" s="1019"/>
      <c r="I171" s="1490"/>
      <c r="J171" s="19"/>
      <c r="K171" s="19"/>
      <c r="L171" s="1222"/>
      <c r="M171" s="1136"/>
      <c r="N171" s="377"/>
      <c r="O171" s="377"/>
      <c r="P171" s="912"/>
      <c r="Q171" s="912"/>
      <c r="R171" s="387"/>
      <c r="S171" s="387"/>
      <c r="T171" s="912"/>
      <c r="U171" s="912"/>
      <c r="V171" s="992"/>
      <c r="W171" s="992"/>
      <c r="X171" s="905"/>
      <c r="Y171" s="905"/>
      <c r="AB171" s="6"/>
      <c r="AC171" s="6"/>
      <c r="AD171" s="6"/>
      <c r="AE171" s="6"/>
      <c r="AF171" s="6"/>
    </row>
    <row r="172" spans="1:32" ht="17.100000000000001" customHeight="1">
      <c r="A172" s="144">
        <v>142</v>
      </c>
      <c r="B172" s="69"/>
      <c r="C172" s="1095"/>
      <c r="D172" s="1096"/>
      <c r="E172" s="241"/>
      <c r="F172" s="19"/>
      <c r="G172" s="19"/>
      <c r="H172" s="1019"/>
      <c r="I172" s="1490"/>
      <c r="J172" s="19"/>
      <c r="K172" s="19"/>
      <c r="L172" s="1222"/>
      <c r="M172" s="1136"/>
      <c r="N172" s="377"/>
      <c r="O172" s="377"/>
      <c r="P172" s="912"/>
      <c r="Q172" s="912"/>
      <c r="R172" s="387"/>
      <c r="S172" s="387"/>
      <c r="T172" s="912"/>
      <c r="U172" s="912"/>
      <c r="V172" s="992"/>
      <c r="W172" s="992"/>
      <c r="X172" s="905"/>
      <c r="Y172" s="905"/>
      <c r="AB172" s="6"/>
      <c r="AC172" s="6"/>
      <c r="AD172" s="6"/>
      <c r="AE172" s="6"/>
      <c r="AF172" s="6"/>
    </row>
    <row r="173" spans="1:32" ht="17.100000000000001" customHeight="1">
      <c r="A173" s="144">
        <v>143</v>
      </c>
      <c r="B173" s="69"/>
      <c r="C173" s="1095"/>
      <c r="D173" s="1096"/>
      <c r="E173" s="241"/>
      <c r="F173" s="19"/>
      <c r="G173" s="19"/>
      <c r="H173" s="1019"/>
      <c r="I173" s="1490"/>
      <c r="J173" s="19"/>
      <c r="K173" s="19"/>
      <c r="L173" s="1222"/>
      <c r="M173" s="1136"/>
      <c r="N173" s="58"/>
      <c r="O173" s="144"/>
      <c r="P173" s="912"/>
      <c r="Q173" s="912"/>
      <c r="R173" s="387"/>
      <c r="S173" s="387"/>
      <c r="T173" s="912"/>
      <c r="U173" s="912"/>
      <c r="V173" s="992"/>
      <c r="W173" s="992"/>
      <c r="X173" s="905"/>
      <c r="Y173" s="905"/>
      <c r="AB173" s="6"/>
      <c r="AC173" s="6"/>
      <c r="AD173" s="6"/>
      <c r="AE173" s="6"/>
      <c r="AF173" s="6"/>
    </row>
    <row r="174" spans="1:32" ht="17.100000000000001" customHeight="1">
      <c r="A174" s="144">
        <v>144</v>
      </c>
      <c r="B174" s="69"/>
      <c r="C174" s="1095"/>
      <c r="D174" s="1096"/>
      <c r="E174" s="241"/>
      <c r="F174" s="19"/>
      <c r="G174" s="19"/>
      <c r="H174" s="1019"/>
      <c r="I174" s="1490"/>
      <c r="J174" s="19"/>
      <c r="K174" s="19"/>
      <c r="L174" s="1222"/>
      <c r="M174" s="1136"/>
      <c r="N174" s="58"/>
      <c r="O174" s="144"/>
      <c r="P174" s="912"/>
      <c r="Q174" s="912"/>
      <c r="R174" s="144"/>
      <c r="S174" s="144"/>
      <c r="T174" s="912"/>
      <c r="U174" s="912"/>
      <c r="V174" s="992"/>
      <c r="W174" s="992"/>
      <c r="X174" s="905"/>
      <c r="Y174" s="905"/>
      <c r="AB174" s="6"/>
      <c r="AC174" s="6"/>
      <c r="AD174" s="6"/>
      <c r="AE174" s="6"/>
      <c r="AF174" s="6"/>
    </row>
    <row r="175" spans="1:32" ht="17.100000000000001" customHeight="1">
      <c r="A175" s="144">
        <v>145</v>
      </c>
      <c r="B175" s="69"/>
      <c r="C175" s="1095"/>
      <c r="D175" s="1096"/>
      <c r="E175" s="241"/>
      <c r="F175" s="19"/>
      <c r="G175" s="19"/>
      <c r="H175" s="1019"/>
      <c r="I175" s="1490"/>
      <c r="J175" s="19"/>
      <c r="K175" s="19"/>
      <c r="L175" s="1222"/>
      <c r="M175" s="1136"/>
      <c r="N175" s="58"/>
      <c r="O175" s="144"/>
      <c r="P175" s="912"/>
      <c r="Q175" s="912"/>
      <c r="R175" s="144"/>
      <c r="S175" s="144"/>
      <c r="T175" s="912"/>
      <c r="U175" s="912"/>
      <c r="V175" s="992"/>
      <c r="W175" s="992"/>
      <c r="X175" s="905"/>
      <c r="Y175" s="905"/>
      <c r="AB175" s="6"/>
      <c r="AC175" s="6"/>
      <c r="AD175" s="6"/>
      <c r="AE175" s="6"/>
      <c r="AF175" s="6"/>
    </row>
    <row r="176" spans="1:32" ht="20.100000000000001" customHeight="1">
      <c r="A176" s="144">
        <v>146</v>
      </c>
      <c r="B176" s="174"/>
      <c r="C176" s="1213" t="s">
        <v>117</v>
      </c>
      <c r="D176" s="1214"/>
      <c r="E176" s="248">
        <v>2</v>
      </c>
      <c r="F176" s="199">
        <f>F153+F168</f>
        <v>65.906000000069255</v>
      </c>
      <c r="G176" s="199">
        <f>G169</f>
        <v>36.799999999930151</v>
      </c>
      <c r="H176" s="1019"/>
      <c r="I176" s="1490"/>
      <c r="J176" s="161">
        <f>J153+J168</f>
        <v>102.70599999999941</v>
      </c>
      <c r="K176" s="161">
        <f>K154+K169</f>
        <v>102.70599999999941</v>
      </c>
      <c r="L176" s="1222"/>
      <c r="M176" s="1136"/>
      <c r="N176" s="15">
        <f>N153+N168</f>
        <v>187.73500000000001</v>
      </c>
      <c r="O176" s="185">
        <f>O154+O169</f>
        <v>97.435000000000002</v>
      </c>
      <c r="P176" s="912"/>
      <c r="Q176" s="912"/>
      <c r="R176" s="185">
        <f>R153+R168</f>
        <v>285.17</v>
      </c>
      <c r="S176" s="185">
        <f>S169+S154</f>
        <v>285.17</v>
      </c>
      <c r="T176" s="912"/>
      <c r="U176" s="912"/>
      <c r="V176" s="992"/>
      <c r="W176" s="992"/>
      <c r="X176" s="905"/>
      <c r="Y176" s="905"/>
      <c r="AB176" s="6"/>
      <c r="AC176" s="6"/>
      <c r="AD176" s="6"/>
      <c r="AE176" s="6"/>
      <c r="AF176" s="6"/>
    </row>
    <row r="177" spans="1:34" ht="20.100000000000001" customHeight="1" thickBot="1">
      <c r="A177" s="144">
        <v>147</v>
      </c>
      <c r="B177" s="173"/>
      <c r="C177" s="1006"/>
      <c r="D177" s="1196"/>
      <c r="E177" s="325">
        <v>3</v>
      </c>
      <c r="F177" s="310">
        <f>F140+F145+F146+F147+F148+F149+F150+F151+F164+F165</f>
        <v>177.45399999986111</v>
      </c>
      <c r="G177" s="307">
        <f>G142+G143+G144+G155+G157+G158+G162</f>
        <v>114.89999999994325</v>
      </c>
      <c r="H177" s="1020"/>
      <c r="I177" s="1490"/>
      <c r="J177" s="310">
        <f>J140+J145+J146+J147+J148+J149+J150+J151+J164</f>
        <v>177.45399999986111</v>
      </c>
      <c r="K177" s="307">
        <f>K142+K143+K144+K155+K157+K158+K162</f>
        <v>114.89999999994325</v>
      </c>
      <c r="L177" s="1222"/>
      <c r="M177" s="1136"/>
      <c r="N177" s="425">
        <f>N140+N145+N146+N147+N148+N149+N150+N151+N164</f>
        <v>321.64</v>
      </c>
      <c r="O177" s="425">
        <f>O142+O143+O144+O155+O157+O158+O162</f>
        <v>335.36</v>
      </c>
      <c r="P177" s="913"/>
      <c r="Q177" s="913"/>
      <c r="R177" s="425">
        <f>R140+R145+R146+R147+R148+R149+R150+R151+R164</f>
        <v>321.64</v>
      </c>
      <c r="S177" s="425">
        <f>S142+S143+S144+S155+S157+S158+S162</f>
        <v>335.36</v>
      </c>
      <c r="T177" s="912"/>
      <c r="U177" s="912"/>
      <c r="V177" s="993"/>
      <c r="W177" s="993"/>
      <c r="X177" s="905"/>
      <c r="Y177" s="905"/>
      <c r="AB177" s="6"/>
      <c r="AC177" s="6"/>
      <c r="AD177" s="6"/>
      <c r="AE177" s="6"/>
      <c r="AF177" s="6"/>
    </row>
    <row r="178" spans="1:34" s="81" customFormat="1" ht="20.100000000000001" customHeight="1">
      <c r="A178" s="144">
        <v>148</v>
      </c>
      <c r="B178" s="164"/>
      <c r="C178" s="1004" t="s">
        <v>118</v>
      </c>
      <c r="D178" s="1195"/>
      <c r="E178" s="337"/>
      <c r="F178" s="305">
        <f>F176+F177</f>
        <v>243.35999999993038</v>
      </c>
      <c r="G178" s="303">
        <f>G176+G177</f>
        <v>151.6999999998734</v>
      </c>
      <c r="H178" s="162"/>
      <c r="I178" s="162">
        <f>F179</f>
        <v>395.05999999980378</v>
      </c>
      <c r="J178" s="198">
        <f>J176+J177</f>
        <v>280.15999999986053</v>
      </c>
      <c r="K178" s="190">
        <f>K176+K177</f>
        <v>217.60599999994264</v>
      </c>
      <c r="L178" s="1223"/>
      <c r="M178" s="1137"/>
      <c r="N178" s="411">
        <f>N177+N176</f>
        <v>509.375</v>
      </c>
      <c r="O178" s="411">
        <f>O176+O177</f>
        <v>432.79500000000002</v>
      </c>
      <c r="P178" s="185"/>
      <c r="Q178" s="15">
        <f>N179</f>
        <v>942.17000000000007</v>
      </c>
      <c r="R178" s="411">
        <f>R176+R177</f>
        <v>606.80999999999995</v>
      </c>
      <c r="S178" s="411">
        <f>S176+S177</f>
        <v>620.53</v>
      </c>
      <c r="T178" s="913"/>
      <c r="U178" s="913"/>
      <c r="V178" s="112">
        <v>320</v>
      </c>
      <c r="W178" s="112">
        <v>320</v>
      </c>
      <c r="X178" s="905"/>
      <c r="Y178" s="905"/>
      <c r="AB178" s="6"/>
      <c r="AC178" s="6"/>
      <c r="AD178" s="6"/>
      <c r="AE178" s="6"/>
      <c r="AF178" s="6"/>
    </row>
    <row r="179" spans="1:34" ht="20.100000000000001" customHeight="1" thickBot="1">
      <c r="A179" s="144">
        <v>149</v>
      </c>
      <c r="B179" s="165"/>
      <c r="C179" s="1006"/>
      <c r="D179" s="1196"/>
      <c r="E179" s="338"/>
      <c r="F179" s="1114">
        <f>F178+G178</f>
        <v>395.05999999980378</v>
      </c>
      <c r="G179" s="1134"/>
      <c r="H179" s="1227"/>
      <c r="I179" s="1488"/>
      <c r="J179" s="1114">
        <f>J178+K178</f>
        <v>497.76599999980317</v>
      </c>
      <c r="K179" s="1134"/>
      <c r="L179" s="347">
        <f>MAX(J178,K178)</f>
        <v>280.15999999986053</v>
      </c>
      <c r="M179" s="347">
        <f>MAX(J178,K178)</f>
        <v>280.15999999986053</v>
      </c>
      <c r="N179" s="964">
        <f>N178+O178</f>
        <v>942.17000000000007</v>
      </c>
      <c r="O179" s="965"/>
      <c r="P179" s="939"/>
      <c r="Q179" s="939"/>
      <c r="R179" s="948">
        <f>R178+S178</f>
        <v>1227.3399999999999</v>
      </c>
      <c r="S179" s="949"/>
      <c r="T179" s="185">
        <f>MAX(R178,S178)</f>
        <v>620.53</v>
      </c>
      <c r="U179" s="185">
        <f>MAX(R178,S178)</f>
        <v>620.53</v>
      </c>
      <c r="V179" s="726"/>
      <c r="W179" s="726"/>
      <c r="X179" s="906"/>
      <c r="Y179" s="906"/>
      <c r="AB179" s="6"/>
      <c r="AC179" s="6"/>
      <c r="AD179" s="6"/>
      <c r="AE179" s="6"/>
      <c r="AF179" s="6"/>
    </row>
    <row r="180" spans="1:34" ht="20.100000000000001" customHeight="1">
      <c r="A180" s="144">
        <v>150</v>
      </c>
      <c r="B180" s="726" t="s">
        <v>321</v>
      </c>
      <c r="C180" s="990"/>
      <c r="D180" s="990"/>
      <c r="E180" s="1203" t="s">
        <v>114</v>
      </c>
      <c r="F180" s="1224"/>
      <c r="G180" s="1223"/>
      <c r="H180" s="1228"/>
      <c r="I180" s="1488"/>
      <c r="J180" s="190">
        <f>V178-J178</f>
        <v>39.840000000139469</v>
      </c>
      <c r="K180" s="190">
        <f>W178-K178</f>
        <v>102.39400000005736</v>
      </c>
      <c r="L180" s="1135"/>
      <c r="M180" s="1494"/>
      <c r="N180" s="24"/>
      <c r="O180" s="24"/>
      <c r="P180" s="940"/>
      <c r="Q180" s="940"/>
      <c r="R180" s="427">
        <f>V178-R178</f>
        <v>-286.80999999999995</v>
      </c>
      <c r="S180" s="427">
        <f>W178-S178</f>
        <v>-300.52999999999997</v>
      </c>
      <c r="T180" s="939"/>
      <c r="U180" s="939"/>
      <c r="V180" s="869"/>
      <c r="W180" s="869"/>
      <c r="X180" s="13"/>
      <c r="Y180" s="35"/>
      <c r="AB180" s="6"/>
      <c r="AC180" s="6"/>
      <c r="AD180" s="6"/>
      <c r="AE180" s="6"/>
      <c r="AF180" s="6"/>
    </row>
    <row r="181" spans="1:34" s="81" customFormat="1" ht="20.100000000000001" customHeight="1">
      <c r="A181" s="144">
        <v>151</v>
      </c>
      <c r="B181" s="726"/>
      <c r="C181" s="726"/>
      <c r="D181" s="726"/>
      <c r="E181" s="1204"/>
      <c r="F181" s="762"/>
      <c r="G181" s="763"/>
      <c r="H181" s="1228"/>
      <c r="I181" s="1488"/>
      <c r="J181" s="762">
        <f>J180+K180</f>
        <v>142.23400000019683</v>
      </c>
      <c r="K181" s="763"/>
      <c r="L181" s="1136"/>
      <c r="M181" s="1495"/>
      <c r="N181" s="24"/>
      <c r="O181" s="24"/>
      <c r="P181" s="940"/>
      <c r="Q181" s="940"/>
      <c r="R181" s="964">
        <f>R180+S180</f>
        <v>-587.33999999999992</v>
      </c>
      <c r="S181" s="965"/>
      <c r="T181" s="940"/>
      <c r="U181" s="940"/>
      <c r="V181" s="989"/>
      <c r="W181" s="989"/>
      <c r="X181" s="115"/>
      <c r="Y181" s="109"/>
      <c r="AB181" s="6"/>
      <c r="AC181" s="6"/>
      <c r="AD181" s="6"/>
      <c r="AE181" s="6"/>
      <c r="AF181" s="6"/>
    </row>
    <row r="182" spans="1:34" ht="20.100000000000001" customHeight="1">
      <c r="A182" s="144">
        <v>152</v>
      </c>
      <c r="B182" s="726"/>
      <c r="C182" s="726"/>
      <c r="D182" s="726"/>
      <c r="E182" s="249" t="s">
        <v>111</v>
      </c>
      <c r="F182" s="176"/>
      <c r="G182" s="176"/>
      <c r="H182" s="1224"/>
      <c r="I182" s="1488"/>
      <c r="J182" s="762">
        <f>J180</f>
        <v>39.840000000139469</v>
      </c>
      <c r="K182" s="761"/>
      <c r="L182" s="1137"/>
      <c r="M182" s="1496"/>
      <c r="N182" s="18"/>
      <c r="O182" s="316"/>
      <c r="P182" s="941"/>
      <c r="Q182" s="941"/>
      <c r="R182" s="936">
        <v>0</v>
      </c>
      <c r="S182" s="937"/>
      <c r="T182" s="941"/>
      <c r="U182" s="941"/>
      <c r="V182" s="990"/>
      <c r="W182" s="990"/>
      <c r="X182" s="13"/>
      <c r="Y182" s="35"/>
      <c r="AB182" s="6"/>
      <c r="AC182" s="6"/>
      <c r="AD182" s="6"/>
      <c r="AE182" s="6"/>
      <c r="AF182" s="6"/>
    </row>
    <row r="183" spans="1:34" ht="21.95" customHeight="1">
      <c r="A183" s="478">
        <v>1</v>
      </c>
      <c r="B183" s="400">
        <v>2</v>
      </c>
      <c r="C183" s="966">
        <v>3</v>
      </c>
      <c r="D183" s="967"/>
      <c r="E183" s="481">
        <v>4</v>
      </c>
      <c r="F183" s="399">
        <v>5</v>
      </c>
      <c r="G183" s="399">
        <v>6</v>
      </c>
      <c r="H183" s="399">
        <v>7</v>
      </c>
      <c r="I183" s="399">
        <v>8</v>
      </c>
      <c r="J183" s="399">
        <v>9</v>
      </c>
      <c r="K183" s="399">
        <v>10</v>
      </c>
      <c r="L183" s="399">
        <v>11</v>
      </c>
      <c r="M183" s="399">
        <v>12</v>
      </c>
      <c r="N183" s="399">
        <v>13</v>
      </c>
      <c r="O183" s="399">
        <v>14</v>
      </c>
      <c r="P183" s="399">
        <v>15</v>
      </c>
      <c r="Q183" s="399">
        <v>16</v>
      </c>
      <c r="R183" s="399">
        <v>17</v>
      </c>
      <c r="S183" s="399">
        <v>18</v>
      </c>
      <c r="T183" s="399">
        <v>19</v>
      </c>
      <c r="U183" s="399">
        <v>20</v>
      </c>
      <c r="V183" s="399">
        <v>21</v>
      </c>
      <c r="W183" s="399">
        <v>22</v>
      </c>
      <c r="X183" s="399">
        <v>23</v>
      </c>
      <c r="Y183" s="401">
        <v>24</v>
      </c>
      <c r="AB183" s="6"/>
      <c r="AC183" s="6"/>
      <c r="AD183" s="6"/>
      <c r="AE183" s="6"/>
      <c r="AF183" s="6"/>
    </row>
    <row r="184" spans="1:34" ht="32.1" customHeight="1">
      <c r="A184" s="810" t="s">
        <v>80</v>
      </c>
      <c r="B184" s="997"/>
      <c r="C184" s="997"/>
      <c r="D184" s="997"/>
      <c r="E184" s="997"/>
      <c r="F184" s="997"/>
      <c r="G184" s="997"/>
      <c r="H184" s="997"/>
      <c r="I184" s="997"/>
      <c r="J184" s="997"/>
      <c r="K184" s="997"/>
      <c r="L184" s="997"/>
      <c r="M184" s="997"/>
      <c r="N184" s="997"/>
      <c r="O184" s="997"/>
      <c r="P184" s="997"/>
      <c r="Q184" s="997"/>
      <c r="R184" s="997"/>
      <c r="S184" s="997"/>
      <c r="T184" s="997"/>
      <c r="U184" s="997"/>
      <c r="V184" s="997"/>
      <c r="W184" s="997"/>
      <c r="X184" s="997"/>
      <c r="Y184" s="997"/>
      <c r="Z184" s="997"/>
      <c r="AA184" s="998"/>
      <c r="AD184" s="1045" t="s">
        <v>223</v>
      </c>
      <c r="AE184" s="1046"/>
      <c r="AF184" s="1046"/>
      <c r="AG184" s="1046"/>
      <c r="AH184" s="1047"/>
    </row>
    <row r="185" spans="1:34" ht="21.95" customHeight="1">
      <c r="A185" s="144">
        <v>153</v>
      </c>
      <c r="B185" s="231" t="s">
        <v>296</v>
      </c>
      <c r="C185" s="743" t="s">
        <v>344</v>
      </c>
      <c r="D185" s="744"/>
      <c r="E185" s="1089">
        <v>3</v>
      </c>
      <c r="F185" s="443">
        <f>[1]МОЩНОСТИ!$J$22</f>
        <v>1.1999999999989086</v>
      </c>
      <c r="G185" s="163"/>
      <c r="H185" s="908"/>
      <c r="I185" s="908"/>
      <c r="J185" s="19">
        <f>F185</f>
        <v>1.1999999999989086</v>
      </c>
      <c r="K185" s="19"/>
      <c r="L185" s="1123"/>
      <c r="M185" s="911"/>
      <c r="N185" s="376">
        <v>29</v>
      </c>
      <c r="O185" s="376"/>
      <c r="P185" s="911"/>
      <c r="Q185" s="911"/>
      <c r="R185" s="387">
        <f>N185</f>
        <v>29</v>
      </c>
      <c r="S185" s="387"/>
      <c r="T185" s="983"/>
      <c r="U185" s="911"/>
      <c r="V185" s="994"/>
      <c r="W185" s="994"/>
      <c r="X185" s="904" t="s">
        <v>119</v>
      </c>
      <c r="Y185" s="904" t="s">
        <v>119</v>
      </c>
      <c r="AB185" s="78">
        <v>1</v>
      </c>
      <c r="AC185" s="6"/>
      <c r="AD185" s="6"/>
      <c r="AE185" s="6"/>
      <c r="AF185" s="79">
        <v>1</v>
      </c>
    </row>
    <row r="186" spans="1:34" ht="21.95" customHeight="1" thickBot="1">
      <c r="A186" s="117">
        <v>154</v>
      </c>
      <c r="B186" s="121" t="s">
        <v>274</v>
      </c>
      <c r="C186" s="954"/>
      <c r="D186" s="955"/>
      <c r="E186" s="903"/>
      <c r="F186" s="131"/>
      <c r="G186" s="131"/>
      <c r="H186" s="909"/>
      <c r="I186" s="909"/>
      <c r="J186" s="131"/>
      <c r="K186" s="131"/>
      <c r="L186" s="1124"/>
      <c r="M186" s="912"/>
      <c r="N186" s="131"/>
      <c r="O186" s="131"/>
      <c r="P186" s="912"/>
      <c r="Q186" s="912"/>
      <c r="R186" s="131"/>
      <c r="S186" s="131"/>
      <c r="T186" s="984"/>
      <c r="U186" s="912"/>
      <c r="V186" s="995"/>
      <c r="W186" s="995"/>
      <c r="X186" s="905"/>
      <c r="Y186" s="905"/>
      <c r="AB186" s="78">
        <v>1</v>
      </c>
      <c r="AC186" s="77"/>
      <c r="AD186" s="6"/>
      <c r="AE186" s="6"/>
      <c r="AF186" s="79">
        <v>1</v>
      </c>
    </row>
    <row r="187" spans="1:34" ht="21.75" customHeight="1" thickBot="1">
      <c r="A187" s="122">
        <v>155</v>
      </c>
      <c r="B187" s="125" t="s">
        <v>279</v>
      </c>
      <c r="C187" s="1067" t="s">
        <v>81</v>
      </c>
      <c r="D187" s="1068"/>
      <c r="E187" s="252">
        <v>3</v>
      </c>
      <c r="F187" s="232"/>
      <c r="G187" s="366">
        <f>[1]МОЩНОСТИ!$J$127</f>
        <v>19.992000000008556</v>
      </c>
      <c r="H187" s="909"/>
      <c r="I187" s="909"/>
      <c r="J187" s="180"/>
      <c r="K187" s="180">
        <f>G187</f>
        <v>19.992000000008556</v>
      </c>
      <c r="L187" s="1124"/>
      <c r="M187" s="912"/>
      <c r="N187" s="418"/>
      <c r="O187" s="180">
        <v>40</v>
      </c>
      <c r="P187" s="912"/>
      <c r="Q187" s="912"/>
      <c r="R187" s="397"/>
      <c r="S187" s="397">
        <f>O187</f>
        <v>40</v>
      </c>
      <c r="T187" s="984"/>
      <c r="U187" s="912"/>
      <c r="V187" s="995"/>
      <c r="W187" s="995"/>
      <c r="X187" s="905"/>
      <c r="Y187" s="905"/>
      <c r="AB187" s="78">
        <v>1</v>
      </c>
      <c r="AC187" s="77"/>
      <c r="AD187" s="6"/>
      <c r="AE187" s="6"/>
      <c r="AF187" s="79">
        <v>1</v>
      </c>
    </row>
    <row r="188" spans="1:34" ht="21.95" customHeight="1">
      <c r="A188" s="119">
        <v>156</v>
      </c>
      <c r="B188" s="120" t="s">
        <v>289</v>
      </c>
      <c r="C188" s="1008" t="s">
        <v>82</v>
      </c>
      <c r="D188" s="1009"/>
      <c r="E188" s="1090">
        <v>2</v>
      </c>
      <c r="F188" s="348">
        <f>[1]МОЩНОСТИ!$J$10</f>
        <v>23.313600000084815</v>
      </c>
      <c r="G188" s="182"/>
      <c r="H188" s="909"/>
      <c r="I188" s="909"/>
      <c r="J188" s="152">
        <f>F188</f>
        <v>23.313600000084815</v>
      </c>
      <c r="K188" s="152"/>
      <c r="L188" s="1124"/>
      <c r="M188" s="912"/>
      <c r="N188" s="395">
        <v>36</v>
      </c>
      <c r="O188" s="395"/>
      <c r="P188" s="912"/>
      <c r="Q188" s="912"/>
      <c r="R188" s="395">
        <f>N188</f>
        <v>36</v>
      </c>
      <c r="S188" s="395"/>
      <c r="T188" s="984"/>
      <c r="U188" s="912"/>
      <c r="V188" s="995"/>
      <c r="W188" s="995"/>
      <c r="X188" s="905"/>
      <c r="Y188" s="905"/>
      <c r="AB188" s="78">
        <v>1</v>
      </c>
      <c r="AC188" s="6"/>
      <c r="AD188" s="6"/>
      <c r="AE188" s="78">
        <v>1</v>
      </c>
      <c r="AF188" s="6"/>
    </row>
    <row r="189" spans="1:34" ht="21.95" customHeight="1" thickBot="1">
      <c r="A189" s="117">
        <v>157</v>
      </c>
      <c r="B189" s="121" t="s">
        <v>264</v>
      </c>
      <c r="C189" s="954"/>
      <c r="D189" s="955"/>
      <c r="E189" s="1091"/>
      <c r="F189" s="131"/>
      <c r="G189" s="131"/>
      <c r="H189" s="909"/>
      <c r="I189" s="909"/>
      <c r="J189" s="131"/>
      <c r="K189" s="131">
        <f>F188</f>
        <v>23.313600000084815</v>
      </c>
      <c r="L189" s="1124"/>
      <c r="M189" s="912"/>
      <c r="N189" s="131"/>
      <c r="O189" s="131"/>
      <c r="P189" s="912"/>
      <c r="Q189" s="912"/>
      <c r="R189" s="131"/>
      <c r="S189" s="131">
        <f>N188</f>
        <v>36</v>
      </c>
      <c r="T189" s="984"/>
      <c r="U189" s="912"/>
      <c r="V189" s="995"/>
      <c r="W189" s="995"/>
      <c r="X189" s="905"/>
      <c r="Y189" s="905"/>
      <c r="AB189" s="78">
        <v>1</v>
      </c>
      <c r="AC189" s="77"/>
      <c r="AD189" s="6"/>
      <c r="AE189" s="78">
        <v>1</v>
      </c>
      <c r="AF189" s="6"/>
    </row>
    <row r="190" spans="1:34" ht="21.95" customHeight="1">
      <c r="A190" s="119">
        <v>158</v>
      </c>
      <c r="B190" s="120" t="s">
        <v>253</v>
      </c>
      <c r="C190" s="1008" t="s">
        <v>187</v>
      </c>
      <c r="D190" s="1009"/>
      <c r="E190" s="902">
        <v>2</v>
      </c>
      <c r="F190" s="348">
        <f>[1]МОЩНОСТИ!$J$138</f>
        <v>36.900000000096043</v>
      </c>
      <c r="G190" s="182"/>
      <c r="H190" s="909"/>
      <c r="I190" s="909"/>
      <c r="J190" s="152">
        <f>F190</f>
        <v>36.900000000096043</v>
      </c>
      <c r="K190" s="152"/>
      <c r="L190" s="1124"/>
      <c r="M190" s="912"/>
      <c r="N190" s="395">
        <v>148.83000000000001</v>
      </c>
      <c r="O190" s="395"/>
      <c r="P190" s="912"/>
      <c r="Q190" s="912"/>
      <c r="R190" s="395">
        <f>N190</f>
        <v>148.83000000000001</v>
      </c>
      <c r="S190" s="395"/>
      <c r="T190" s="984"/>
      <c r="U190" s="912"/>
      <c r="V190" s="995"/>
      <c r="W190" s="995"/>
      <c r="X190" s="905"/>
      <c r="Y190" s="905"/>
      <c r="AB190" s="78">
        <v>1</v>
      </c>
      <c r="AC190" s="6"/>
      <c r="AD190" s="6"/>
      <c r="AE190" s="78">
        <v>1</v>
      </c>
      <c r="AF190" s="6"/>
    </row>
    <row r="191" spans="1:34" ht="21.95" customHeight="1" thickBot="1">
      <c r="A191" s="117">
        <v>159</v>
      </c>
      <c r="B191" s="121" t="s">
        <v>286</v>
      </c>
      <c r="C191" s="954"/>
      <c r="D191" s="955"/>
      <c r="E191" s="903"/>
      <c r="F191" s="131"/>
      <c r="G191" s="131"/>
      <c r="H191" s="909"/>
      <c r="I191" s="909"/>
      <c r="J191" s="131"/>
      <c r="K191" s="131">
        <f>F190</f>
        <v>36.900000000096043</v>
      </c>
      <c r="L191" s="1124"/>
      <c r="M191" s="912"/>
      <c r="N191" s="131"/>
      <c r="O191" s="131"/>
      <c r="P191" s="912"/>
      <c r="Q191" s="912"/>
      <c r="R191" s="131"/>
      <c r="S191" s="131">
        <f>N190</f>
        <v>148.83000000000001</v>
      </c>
      <c r="T191" s="984"/>
      <c r="U191" s="912"/>
      <c r="V191" s="995"/>
      <c r="W191" s="995"/>
      <c r="X191" s="905"/>
      <c r="Y191" s="905"/>
      <c r="AB191" s="78">
        <v>1</v>
      </c>
      <c r="AC191" s="77"/>
      <c r="AD191" s="6"/>
      <c r="AE191" s="78">
        <v>1</v>
      </c>
      <c r="AF191" s="6"/>
    </row>
    <row r="192" spans="1:34" ht="21.95" customHeight="1">
      <c r="A192" s="119">
        <v>160</v>
      </c>
      <c r="B192" s="233" t="s">
        <v>254</v>
      </c>
      <c r="C192" s="1008" t="s">
        <v>186</v>
      </c>
      <c r="D192" s="1009"/>
      <c r="E192" s="902">
        <v>2</v>
      </c>
      <c r="F192" s="182"/>
      <c r="G192" s="182"/>
      <c r="H192" s="909"/>
      <c r="I192" s="909"/>
      <c r="J192" s="152"/>
      <c r="K192" s="152">
        <f>F193</f>
        <v>33.861419999982708</v>
      </c>
      <c r="L192" s="1124"/>
      <c r="M192" s="912"/>
      <c r="N192" s="395"/>
      <c r="O192" s="395"/>
      <c r="P192" s="912"/>
      <c r="Q192" s="912"/>
      <c r="R192" s="395"/>
      <c r="S192" s="395">
        <f>N193</f>
        <v>132.44999999999999</v>
      </c>
      <c r="T192" s="984"/>
      <c r="U192" s="912"/>
      <c r="V192" s="995"/>
      <c r="W192" s="995"/>
      <c r="X192" s="905"/>
      <c r="Y192" s="905"/>
      <c r="AB192" s="78">
        <v>1</v>
      </c>
      <c r="AC192" s="6"/>
      <c r="AD192" s="6"/>
      <c r="AE192" s="78">
        <v>1</v>
      </c>
      <c r="AF192" s="6"/>
    </row>
    <row r="193" spans="1:32" ht="21.95" customHeight="1" thickBot="1">
      <c r="A193" s="117">
        <v>161</v>
      </c>
      <c r="B193" s="234" t="s">
        <v>297</v>
      </c>
      <c r="C193" s="954"/>
      <c r="D193" s="955"/>
      <c r="E193" s="903"/>
      <c r="F193" s="349">
        <f>[1]МОЩНОСТИ!$J$141</f>
        <v>33.861419999982708</v>
      </c>
      <c r="G193" s="131"/>
      <c r="H193" s="909"/>
      <c r="I193" s="909"/>
      <c r="J193" s="131">
        <f>F193</f>
        <v>33.861419999982708</v>
      </c>
      <c r="K193" s="131"/>
      <c r="L193" s="1124"/>
      <c r="M193" s="912"/>
      <c r="N193" s="131">
        <v>132.44999999999999</v>
      </c>
      <c r="O193" s="131"/>
      <c r="P193" s="912"/>
      <c r="Q193" s="912"/>
      <c r="R193" s="407">
        <f>N193</f>
        <v>132.44999999999999</v>
      </c>
      <c r="S193" s="131"/>
      <c r="T193" s="984"/>
      <c r="U193" s="912"/>
      <c r="V193" s="995"/>
      <c r="W193" s="995"/>
      <c r="X193" s="905"/>
      <c r="Y193" s="905"/>
      <c r="AB193" s="78">
        <v>1</v>
      </c>
      <c r="AC193" s="6"/>
      <c r="AD193" s="6"/>
      <c r="AE193" s="78">
        <v>1</v>
      </c>
      <c r="AF193" s="6"/>
    </row>
    <row r="194" spans="1:32" ht="21.95" customHeight="1">
      <c r="A194" s="119">
        <v>162</v>
      </c>
      <c r="B194" s="120" t="s">
        <v>298</v>
      </c>
      <c r="C194" s="1008" t="s">
        <v>185</v>
      </c>
      <c r="D194" s="1009"/>
      <c r="E194" s="902">
        <v>3</v>
      </c>
      <c r="F194" s="227"/>
      <c r="G194" s="182"/>
      <c r="H194" s="909"/>
      <c r="I194" s="909"/>
      <c r="J194" s="152"/>
      <c r="K194" s="152"/>
      <c r="L194" s="1124"/>
      <c r="M194" s="912"/>
      <c r="N194" s="395"/>
      <c r="O194" s="395"/>
      <c r="P194" s="912"/>
      <c r="Q194" s="912"/>
      <c r="R194" s="395"/>
      <c r="S194" s="395"/>
      <c r="T194" s="984"/>
      <c r="U194" s="912"/>
      <c r="V194" s="995"/>
      <c r="W194" s="995"/>
      <c r="X194" s="905"/>
      <c r="Y194" s="905"/>
      <c r="AB194" s="78">
        <v>1</v>
      </c>
      <c r="AC194" s="6"/>
      <c r="AD194" s="6"/>
      <c r="AE194" s="78">
        <v>1</v>
      </c>
      <c r="AF194" s="6"/>
    </row>
    <row r="195" spans="1:32" ht="21.95" customHeight="1" thickBot="1">
      <c r="A195" s="117">
        <v>163</v>
      </c>
      <c r="B195" s="121" t="s">
        <v>265</v>
      </c>
      <c r="C195" s="954"/>
      <c r="D195" s="955"/>
      <c r="E195" s="903"/>
      <c r="F195" s="225"/>
      <c r="G195" s="349">
        <f>[1]МОЩНОСТИ!$J$183</f>
        <v>35.69999999996071</v>
      </c>
      <c r="H195" s="909"/>
      <c r="I195" s="909"/>
      <c r="J195" s="131"/>
      <c r="K195" s="131">
        <f>G195</f>
        <v>35.69999999996071</v>
      </c>
      <c r="L195" s="1124"/>
      <c r="M195" s="912"/>
      <c r="N195" s="415"/>
      <c r="O195" s="131">
        <v>99.34</v>
      </c>
      <c r="P195" s="912"/>
      <c r="Q195" s="912"/>
      <c r="R195" s="131"/>
      <c r="S195" s="131">
        <f>O195</f>
        <v>99.34</v>
      </c>
      <c r="T195" s="984"/>
      <c r="U195" s="912"/>
      <c r="V195" s="995"/>
      <c r="W195" s="995"/>
      <c r="X195" s="905"/>
      <c r="Y195" s="905"/>
      <c r="AB195" s="78">
        <v>1</v>
      </c>
      <c r="AC195" s="77"/>
      <c r="AD195" s="6"/>
      <c r="AE195" s="78">
        <v>1</v>
      </c>
      <c r="AF195" s="6"/>
    </row>
    <row r="196" spans="1:32" ht="21.95" customHeight="1">
      <c r="A196" s="119">
        <v>164</v>
      </c>
      <c r="B196" s="233" t="s">
        <v>258</v>
      </c>
      <c r="C196" s="1207" t="s">
        <v>184</v>
      </c>
      <c r="D196" s="1207"/>
      <c r="E196" s="902">
        <v>2</v>
      </c>
      <c r="F196" s="235"/>
      <c r="G196" s="348">
        <f>[1]МОЩНОСТИ!$J$192</f>
        <v>18.379440000051893</v>
      </c>
      <c r="H196" s="909"/>
      <c r="I196" s="909"/>
      <c r="J196" s="152"/>
      <c r="K196" s="707">
        <f>G196+F197</f>
        <v>19.981410000056417</v>
      </c>
      <c r="L196" s="1124"/>
      <c r="M196" s="912"/>
      <c r="N196" s="395">
        <v>80.28</v>
      </c>
      <c r="O196" s="395"/>
      <c r="P196" s="912"/>
      <c r="Q196" s="912"/>
      <c r="R196" s="395"/>
      <c r="S196" s="395">
        <f>N196</f>
        <v>80.28</v>
      </c>
      <c r="T196" s="984"/>
      <c r="U196" s="912"/>
      <c r="V196" s="995"/>
      <c r="W196" s="995"/>
      <c r="X196" s="905"/>
      <c r="Y196" s="905"/>
      <c r="AB196" s="78">
        <v>1</v>
      </c>
      <c r="AC196" s="77"/>
      <c r="AD196" s="6"/>
      <c r="AE196" s="78">
        <v>1</v>
      </c>
      <c r="AF196" s="6"/>
    </row>
    <row r="197" spans="1:32" ht="21.95" customHeight="1" thickBot="1">
      <c r="A197" s="117">
        <v>165</v>
      </c>
      <c r="B197" s="234" t="s">
        <v>299</v>
      </c>
      <c r="C197" s="920"/>
      <c r="D197" s="920"/>
      <c r="E197" s="903"/>
      <c r="F197" s="708">
        <f>[1]МОЩНОСТИ!$J$191</f>
        <v>1.6019700000045229</v>
      </c>
      <c r="G197" s="131"/>
      <c r="H197" s="909"/>
      <c r="I197" s="909"/>
      <c r="J197" s="349">
        <f>G196+F197</f>
        <v>19.981410000056417</v>
      </c>
      <c r="K197" s="131"/>
      <c r="L197" s="1124"/>
      <c r="M197" s="912"/>
      <c r="N197" s="131"/>
      <c r="O197" s="131"/>
      <c r="P197" s="912"/>
      <c r="Q197" s="912"/>
      <c r="R197" s="407">
        <f>N196</f>
        <v>80.28</v>
      </c>
      <c r="S197" s="131"/>
      <c r="T197" s="984"/>
      <c r="U197" s="912"/>
      <c r="V197" s="995"/>
      <c r="W197" s="995"/>
      <c r="X197" s="905"/>
      <c r="Y197" s="905"/>
      <c r="AB197" s="78">
        <v>1</v>
      </c>
      <c r="AC197" s="6"/>
      <c r="AD197" s="6"/>
      <c r="AE197" s="78">
        <v>1</v>
      </c>
      <c r="AF197" s="6"/>
    </row>
    <row r="198" spans="1:32" ht="18.75" customHeight="1">
      <c r="A198" s="462">
        <v>166</v>
      </c>
      <c r="B198" s="175"/>
      <c r="C198" s="12"/>
      <c r="D198" s="12"/>
      <c r="E198" s="241"/>
      <c r="F198" s="178"/>
      <c r="G198" s="152"/>
      <c r="H198" s="909"/>
      <c r="I198" s="909"/>
      <c r="J198" s="152"/>
      <c r="K198" s="152"/>
      <c r="L198" s="1124"/>
      <c r="M198" s="912"/>
      <c r="N198" s="395"/>
      <c r="O198" s="395"/>
      <c r="P198" s="912"/>
      <c r="Q198" s="912"/>
      <c r="R198" s="394"/>
      <c r="S198" s="394"/>
      <c r="T198" s="984"/>
      <c r="U198" s="912"/>
      <c r="V198" s="995"/>
      <c r="W198" s="995"/>
      <c r="X198" s="905"/>
      <c r="Y198" s="905"/>
      <c r="AB198" s="6"/>
      <c r="AC198" s="6"/>
      <c r="AD198" s="6"/>
      <c r="AE198" s="6"/>
      <c r="AF198" s="6"/>
    </row>
    <row r="199" spans="1:32" ht="17.25" customHeight="1">
      <c r="A199" s="144">
        <v>167</v>
      </c>
      <c r="B199" s="67"/>
      <c r="C199" s="64"/>
      <c r="D199" s="64"/>
      <c r="E199" s="241"/>
      <c r="F199" s="23"/>
      <c r="G199" s="19"/>
      <c r="H199" s="909"/>
      <c r="I199" s="909"/>
      <c r="J199" s="19"/>
      <c r="K199" s="19"/>
      <c r="L199" s="1124"/>
      <c r="M199" s="912"/>
      <c r="N199" s="376"/>
      <c r="O199" s="376"/>
      <c r="P199" s="912"/>
      <c r="Q199" s="912"/>
      <c r="R199" s="144"/>
      <c r="S199" s="144"/>
      <c r="T199" s="984"/>
      <c r="U199" s="912"/>
      <c r="V199" s="995"/>
      <c r="W199" s="995"/>
      <c r="X199" s="905"/>
      <c r="Y199" s="905"/>
      <c r="AB199" s="6"/>
      <c r="AC199" s="6"/>
      <c r="AD199" s="6"/>
      <c r="AE199" s="6"/>
      <c r="AF199" s="6"/>
    </row>
    <row r="200" spans="1:32" ht="15.75" customHeight="1">
      <c r="A200" s="144">
        <v>168</v>
      </c>
      <c r="B200" s="67"/>
      <c r="C200" s="64"/>
      <c r="D200" s="64"/>
      <c r="E200" s="241"/>
      <c r="F200" s="23"/>
      <c r="G200" s="19"/>
      <c r="H200" s="909"/>
      <c r="I200" s="909"/>
      <c r="J200" s="19"/>
      <c r="K200" s="19"/>
      <c r="L200" s="1124"/>
      <c r="M200" s="912"/>
      <c r="N200" s="376"/>
      <c r="O200" s="376"/>
      <c r="P200" s="912"/>
      <c r="Q200" s="912"/>
      <c r="R200" s="144"/>
      <c r="S200" s="144"/>
      <c r="T200" s="984"/>
      <c r="U200" s="912"/>
      <c r="V200" s="995"/>
      <c r="W200" s="995"/>
      <c r="X200" s="905"/>
      <c r="Y200" s="905"/>
      <c r="AB200" s="6"/>
      <c r="AC200" s="6"/>
      <c r="AD200" s="6"/>
      <c r="AE200" s="6"/>
      <c r="AF200" s="6"/>
    </row>
    <row r="201" spans="1:32" ht="18.75" customHeight="1">
      <c r="A201" s="144">
        <v>169</v>
      </c>
      <c r="B201" s="67"/>
      <c r="C201" s="64"/>
      <c r="D201" s="64"/>
      <c r="E201" s="241"/>
      <c r="F201" s="23"/>
      <c r="G201" s="19"/>
      <c r="H201" s="909"/>
      <c r="I201" s="909"/>
      <c r="J201" s="19"/>
      <c r="K201" s="19"/>
      <c r="L201" s="1124"/>
      <c r="M201" s="912"/>
      <c r="N201" s="376"/>
      <c r="O201" s="376"/>
      <c r="P201" s="912"/>
      <c r="Q201" s="912"/>
      <c r="R201" s="144"/>
      <c r="S201" s="144"/>
      <c r="T201" s="984"/>
      <c r="U201" s="912"/>
      <c r="V201" s="995"/>
      <c r="W201" s="995"/>
      <c r="X201" s="905"/>
      <c r="Y201" s="905"/>
      <c r="AB201" s="6"/>
      <c r="AC201" s="6"/>
      <c r="AD201" s="6"/>
      <c r="AE201" s="6"/>
      <c r="AF201" s="6"/>
    </row>
    <row r="202" spans="1:32" ht="19.5" customHeight="1">
      <c r="A202" s="144">
        <v>170</v>
      </c>
      <c r="B202" s="67"/>
      <c r="C202" s="64"/>
      <c r="D202" s="64"/>
      <c r="E202" s="241"/>
      <c r="F202" s="23"/>
      <c r="G202" s="19"/>
      <c r="H202" s="909"/>
      <c r="I202" s="909"/>
      <c r="J202" s="19"/>
      <c r="K202" s="19"/>
      <c r="L202" s="1124"/>
      <c r="M202" s="912"/>
      <c r="N202" s="58"/>
      <c r="O202" s="144"/>
      <c r="P202" s="912"/>
      <c r="Q202" s="912"/>
      <c r="R202" s="144"/>
      <c r="S202" s="144"/>
      <c r="T202" s="984"/>
      <c r="U202" s="912"/>
      <c r="V202" s="995"/>
      <c r="W202" s="995"/>
      <c r="X202" s="905"/>
      <c r="Y202" s="905"/>
      <c r="AB202" s="6"/>
      <c r="AC202" s="6"/>
      <c r="AD202" s="6"/>
      <c r="AE202" s="6"/>
      <c r="AF202" s="6"/>
    </row>
    <row r="203" spans="1:32" ht="18.75" customHeight="1">
      <c r="A203" s="144">
        <v>171</v>
      </c>
      <c r="B203" s="67"/>
      <c r="C203" s="64"/>
      <c r="D203" s="64"/>
      <c r="E203" s="241"/>
      <c r="F203" s="23"/>
      <c r="G203" s="19"/>
      <c r="H203" s="909"/>
      <c r="I203" s="909"/>
      <c r="J203" s="19"/>
      <c r="K203" s="19"/>
      <c r="L203" s="1124"/>
      <c r="M203" s="912"/>
      <c r="N203" s="58"/>
      <c r="O203" s="144"/>
      <c r="P203" s="912"/>
      <c r="Q203" s="912"/>
      <c r="R203" s="144"/>
      <c r="S203" s="144"/>
      <c r="T203" s="984"/>
      <c r="U203" s="912"/>
      <c r="V203" s="995"/>
      <c r="W203" s="995"/>
      <c r="X203" s="905"/>
      <c r="Y203" s="905"/>
      <c r="AB203" s="6"/>
      <c r="AC203" s="6"/>
      <c r="AD203" s="6"/>
      <c r="AE203" s="6"/>
      <c r="AF203" s="6"/>
    </row>
    <row r="204" spans="1:32" ht="20.100000000000001" customHeight="1">
      <c r="A204" s="144">
        <v>172</v>
      </c>
      <c r="B204" s="174"/>
      <c r="C204" s="974" t="s">
        <v>24</v>
      </c>
      <c r="D204" s="974"/>
      <c r="E204" s="248">
        <v>2</v>
      </c>
      <c r="F204" s="704">
        <f>F188+F190+F193+F197</f>
        <v>95.67699000016809</v>
      </c>
      <c r="G204" s="704">
        <f>G196</f>
        <v>18.379440000051893</v>
      </c>
      <c r="H204" s="909"/>
      <c r="I204" s="909"/>
      <c r="J204" s="554">
        <f>J188+J190+J197++J193</f>
        <v>114.05643000021999</v>
      </c>
      <c r="K204" s="554">
        <f>K189+K192+K191+K196</f>
        <v>114.05643000021998</v>
      </c>
      <c r="L204" s="1124"/>
      <c r="M204" s="912"/>
      <c r="N204" s="19">
        <f>N188+N190+N196</f>
        <v>265.11</v>
      </c>
      <c r="O204" s="318">
        <f>O189+O191+O192+O196</f>
        <v>0</v>
      </c>
      <c r="P204" s="912"/>
      <c r="Q204" s="912"/>
      <c r="R204" s="318">
        <f>R188+R190+R193+R197</f>
        <v>397.55999999999995</v>
      </c>
      <c r="S204" s="318">
        <f>S189+S191+S192+S196</f>
        <v>397.55999999999995</v>
      </c>
      <c r="T204" s="984"/>
      <c r="U204" s="912"/>
      <c r="V204" s="505">
        <v>320</v>
      </c>
      <c r="W204" s="505">
        <v>320</v>
      </c>
      <c r="X204" s="905"/>
      <c r="Y204" s="905"/>
      <c r="AB204" s="6"/>
      <c r="AC204" s="6"/>
      <c r="AD204" s="6"/>
      <c r="AE204" s="6"/>
      <c r="AF204" s="6"/>
    </row>
    <row r="205" spans="1:32" ht="20.100000000000001" customHeight="1" thickBot="1">
      <c r="A205" s="144">
        <v>173</v>
      </c>
      <c r="B205" s="174"/>
      <c r="C205" s="975"/>
      <c r="D205" s="975"/>
      <c r="E205" s="325">
        <v>3</v>
      </c>
      <c r="F205" s="339">
        <f>F185</f>
        <v>1.1999999999989086</v>
      </c>
      <c r="G205" s="349">
        <f>G187+G195</f>
        <v>55.691999999969269</v>
      </c>
      <c r="H205" s="910"/>
      <c r="I205" s="910"/>
      <c r="J205" s="339">
        <f>J185</f>
        <v>1.1999999999989086</v>
      </c>
      <c r="K205" s="349">
        <f>K187+K195</f>
        <v>55.691999999969269</v>
      </c>
      <c r="L205" s="1124"/>
      <c r="M205" s="912"/>
      <c r="N205" s="407">
        <f>N185</f>
        <v>29</v>
      </c>
      <c r="O205" s="131">
        <f>O187+O195</f>
        <v>139.34</v>
      </c>
      <c r="P205" s="913"/>
      <c r="Q205" s="913"/>
      <c r="R205" s="407">
        <f>R185</f>
        <v>29</v>
      </c>
      <c r="S205" s="131">
        <f>S187+S195</f>
        <v>139.34</v>
      </c>
      <c r="T205" s="984"/>
      <c r="U205" s="912"/>
      <c r="V205" s="815"/>
      <c r="W205" s="816"/>
      <c r="X205" s="905"/>
      <c r="Y205" s="905"/>
      <c r="AB205" s="6"/>
      <c r="AC205" s="6"/>
      <c r="AD205" s="6"/>
      <c r="AE205" s="6"/>
      <c r="AF205" s="6"/>
    </row>
    <row r="206" spans="1:32" ht="20.100000000000001" customHeight="1">
      <c r="A206" s="144">
        <v>174</v>
      </c>
      <c r="B206" s="174"/>
      <c r="C206" s="1004" t="s">
        <v>120</v>
      </c>
      <c r="D206" s="1005"/>
      <c r="E206" s="335"/>
      <c r="F206" s="348">
        <f>F204+F205</f>
        <v>96.876990000166998</v>
      </c>
      <c r="G206" s="348">
        <f t="shared" ref="G206:K206" si="4">G204+G205</f>
        <v>74.07144000002117</v>
      </c>
      <c r="H206" s="19">
        <f>F207</f>
        <v>170.94843000018818</v>
      </c>
      <c r="I206" s="19"/>
      <c r="J206" s="529">
        <f t="shared" si="4"/>
        <v>115.2564300002189</v>
      </c>
      <c r="K206" s="553">
        <f t="shared" si="4"/>
        <v>169.74843000018924</v>
      </c>
      <c r="L206" s="1125"/>
      <c r="M206" s="913"/>
      <c r="N206" s="343">
        <f>N204+N205</f>
        <v>294.11</v>
      </c>
      <c r="O206" s="343">
        <f>O204+O205</f>
        <v>139.34</v>
      </c>
      <c r="P206" s="22">
        <f>N207</f>
        <v>433.45000000000005</v>
      </c>
      <c r="Q206" s="19"/>
      <c r="R206" s="395">
        <f>R204+R205</f>
        <v>426.55999999999995</v>
      </c>
      <c r="S206" s="395">
        <f>S204+S205</f>
        <v>536.9</v>
      </c>
      <c r="T206" s="985"/>
      <c r="U206" s="913"/>
      <c r="V206" s="865"/>
      <c r="W206" s="986"/>
      <c r="X206" s="906"/>
      <c r="Y206" s="906"/>
      <c r="AB206" s="6"/>
      <c r="AC206" s="6"/>
      <c r="AD206" s="6"/>
      <c r="AE206" s="6"/>
      <c r="AF206" s="6"/>
    </row>
    <row r="207" spans="1:32" s="81" customFormat="1" ht="20.100000000000001" customHeight="1" thickBot="1">
      <c r="A207" s="144">
        <v>175</v>
      </c>
      <c r="B207" s="106"/>
      <c r="C207" s="1006"/>
      <c r="D207" s="1007"/>
      <c r="E207" s="334"/>
      <c r="F207" s="958">
        <f>F206+G206</f>
        <v>170.94843000018818</v>
      </c>
      <c r="G207" s="959"/>
      <c r="H207" s="973"/>
      <c r="I207" s="973"/>
      <c r="J207" s="958">
        <f>J206+K206</f>
        <v>285.00486000040814</v>
      </c>
      <c r="K207" s="959"/>
      <c r="L207" s="534">
        <f>MAX(J206,K206)</f>
        <v>169.74843000018924</v>
      </c>
      <c r="M207" s="534">
        <f>MAX(J206,K206)</f>
        <v>169.74843000018924</v>
      </c>
      <c r="N207" s="936">
        <f>N206+O206</f>
        <v>433.45000000000005</v>
      </c>
      <c r="O207" s="937"/>
      <c r="P207" s="908"/>
      <c r="Q207" s="908"/>
      <c r="R207" s="1099">
        <f>R206+S206</f>
        <v>963.45999999999992</v>
      </c>
      <c r="S207" s="1100"/>
      <c r="T207" s="533">
        <f>MAX(R206,S206)</f>
        <v>536.9</v>
      </c>
      <c r="U207" s="513">
        <f>MAX(R206,S206)</f>
        <v>536.9</v>
      </c>
      <c r="V207" s="1173"/>
      <c r="W207" s="987"/>
      <c r="X207" s="105"/>
      <c r="Y207" s="105"/>
      <c r="AB207" s="6"/>
      <c r="AC207" s="6"/>
      <c r="AD207" s="6"/>
      <c r="AE207" s="6"/>
      <c r="AF207" s="6"/>
    </row>
    <row r="208" spans="1:32" ht="20.100000000000001" customHeight="1">
      <c r="A208" s="144">
        <v>176</v>
      </c>
      <c r="B208" s="974" t="s">
        <v>321</v>
      </c>
      <c r="C208" s="1092"/>
      <c r="D208" s="1092"/>
      <c r="E208" s="962" t="s">
        <v>114</v>
      </c>
      <c r="F208" s="187"/>
      <c r="G208" s="187"/>
      <c r="H208" s="973"/>
      <c r="I208" s="973"/>
      <c r="J208" s="553">
        <f>V204-J206</f>
        <v>204.7435699997811</v>
      </c>
      <c r="K208" s="553">
        <f>W204-K206</f>
        <v>150.25156999981076</v>
      </c>
      <c r="L208" s="908"/>
      <c r="M208" s="908"/>
      <c r="N208" s="18"/>
      <c r="O208" s="316"/>
      <c r="P208" s="909"/>
      <c r="Q208" s="909"/>
      <c r="R208" s="408">
        <f>V204-R206</f>
        <v>-106.55999999999995</v>
      </c>
      <c r="S208" s="408">
        <f>W204-S206</f>
        <v>-216.89999999999998</v>
      </c>
      <c r="T208" s="1024"/>
      <c r="U208" s="908"/>
      <c r="V208" s="1173"/>
      <c r="W208" s="987"/>
      <c r="X208" s="37"/>
      <c r="Y208" s="37"/>
      <c r="AB208" s="6"/>
      <c r="AC208" s="6"/>
      <c r="AD208" s="6"/>
      <c r="AE208" s="6"/>
      <c r="AF208" s="6"/>
    </row>
    <row r="209" spans="1:34" s="81" customFormat="1" ht="20.100000000000001" customHeight="1">
      <c r="A209" s="144">
        <v>177</v>
      </c>
      <c r="B209" s="974"/>
      <c r="C209" s="974"/>
      <c r="D209" s="974"/>
      <c r="E209" s="963"/>
      <c r="F209" s="22"/>
      <c r="G209" s="22"/>
      <c r="H209" s="973"/>
      <c r="I209" s="973"/>
      <c r="J209" s="960">
        <f>J208+K208</f>
        <v>354.99513999959186</v>
      </c>
      <c r="K209" s="961"/>
      <c r="L209" s="909"/>
      <c r="M209" s="909"/>
      <c r="N209" s="136"/>
      <c r="O209" s="316"/>
      <c r="P209" s="909"/>
      <c r="Q209" s="909"/>
      <c r="R209" s="936">
        <f>R208+S208</f>
        <v>-323.45999999999992</v>
      </c>
      <c r="S209" s="937"/>
      <c r="T209" s="1025"/>
      <c r="U209" s="909"/>
      <c r="V209" s="1173"/>
      <c r="W209" s="987"/>
      <c r="X209" s="110"/>
      <c r="Y209" s="110"/>
      <c r="AB209" s="6"/>
      <c r="AC209" s="6"/>
      <c r="AD209" s="6"/>
      <c r="AE209" s="6"/>
      <c r="AF209" s="6"/>
    </row>
    <row r="210" spans="1:34" ht="20.100000000000001" customHeight="1">
      <c r="A210" s="144">
        <v>178</v>
      </c>
      <c r="B210" s="974"/>
      <c r="C210" s="974"/>
      <c r="D210" s="974"/>
      <c r="E210" s="253" t="s">
        <v>111</v>
      </c>
      <c r="F210" s="22"/>
      <c r="G210" s="22"/>
      <c r="H210" s="973"/>
      <c r="I210" s="973"/>
      <c r="J210" s="960">
        <f>K208</f>
        <v>150.25156999981076</v>
      </c>
      <c r="K210" s="961"/>
      <c r="L210" s="910"/>
      <c r="M210" s="910"/>
      <c r="N210" s="18"/>
      <c r="O210" s="316"/>
      <c r="P210" s="910"/>
      <c r="Q210" s="910"/>
      <c r="R210" s="936">
        <v>0</v>
      </c>
      <c r="S210" s="937"/>
      <c r="T210" s="1026"/>
      <c r="U210" s="910"/>
      <c r="V210" s="867"/>
      <c r="W210" s="988"/>
      <c r="X210" s="37"/>
      <c r="Y210" s="37"/>
      <c r="AB210" s="6"/>
      <c r="AC210" s="6"/>
      <c r="AD210" s="6"/>
      <c r="AE210" s="6"/>
      <c r="AF210" s="6"/>
    </row>
    <row r="211" spans="1:34" ht="21.95" customHeight="1">
      <c r="A211" s="478">
        <v>1</v>
      </c>
      <c r="B211" s="400">
        <v>2</v>
      </c>
      <c r="C211" s="966">
        <v>3</v>
      </c>
      <c r="D211" s="967"/>
      <c r="E211" s="481">
        <v>4</v>
      </c>
      <c r="F211" s="399">
        <v>5</v>
      </c>
      <c r="G211" s="399">
        <v>6</v>
      </c>
      <c r="H211" s="399">
        <v>7</v>
      </c>
      <c r="I211" s="399">
        <v>8</v>
      </c>
      <c r="J211" s="399">
        <v>9</v>
      </c>
      <c r="K211" s="399">
        <v>10</v>
      </c>
      <c r="L211" s="399">
        <v>11</v>
      </c>
      <c r="M211" s="399">
        <v>12</v>
      </c>
      <c r="N211" s="399">
        <v>13</v>
      </c>
      <c r="O211" s="399">
        <v>14</v>
      </c>
      <c r="P211" s="399">
        <v>15</v>
      </c>
      <c r="Q211" s="399">
        <v>16</v>
      </c>
      <c r="R211" s="399">
        <v>17</v>
      </c>
      <c r="S211" s="399">
        <v>18</v>
      </c>
      <c r="T211" s="399">
        <v>19</v>
      </c>
      <c r="U211" s="399">
        <v>20</v>
      </c>
      <c r="V211" s="399">
        <v>21</v>
      </c>
      <c r="W211" s="399">
        <v>22</v>
      </c>
      <c r="X211" s="399">
        <v>23</v>
      </c>
      <c r="Y211" s="401">
        <v>24</v>
      </c>
      <c r="AB211" s="6"/>
      <c r="AC211" s="6"/>
      <c r="AD211" s="6"/>
      <c r="AE211" s="6"/>
      <c r="AF211" s="6"/>
    </row>
    <row r="212" spans="1:34" ht="24" customHeight="1">
      <c r="A212" s="810" t="s">
        <v>83</v>
      </c>
      <c r="B212" s="997"/>
      <c r="C212" s="997"/>
      <c r="D212" s="997"/>
      <c r="E212" s="997"/>
      <c r="F212" s="997"/>
      <c r="G212" s="997"/>
      <c r="H212" s="997"/>
      <c r="I212" s="997"/>
      <c r="J212" s="997"/>
      <c r="K212" s="997"/>
      <c r="L212" s="997"/>
      <c r="M212" s="997"/>
      <c r="N212" s="997"/>
      <c r="O212" s="997"/>
      <c r="P212" s="997"/>
      <c r="Q212" s="997"/>
      <c r="R212" s="997"/>
      <c r="S212" s="997"/>
      <c r="T212" s="997"/>
      <c r="U212" s="997"/>
      <c r="V212" s="997"/>
      <c r="W212" s="997"/>
      <c r="X212" s="997"/>
      <c r="Y212" s="997"/>
      <c r="Z212" s="997"/>
      <c r="AA212" s="998"/>
      <c r="AD212" s="1045" t="s">
        <v>20</v>
      </c>
      <c r="AE212" s="1046"/>
      <c r="AF212" s="1046"/>
      <c r="AG212" s="1046"/>
      <c r="AH212" s="1047"/>
    </row>
    <row r="213" spans="1:34" ht="18" customHeight="1">
      <c r="A213" s="144">
        <v>179</v>
      </c>
      <c r="B213" s="236" t="s">
        <v>275</v>
      </c>
      <c r="C213" s="743" t="s">
        <v>84</v>
      </c>
      <c r="D213" s="744"/>
      <c r="E213" s="1089">
        <v>3</v>
      </c>
      <c r="F213" s="443">
        <f>[1]МОЩНОСТИ!$J$50</f>
        <v>32.670000000010802</v>
      </c>
      <c r="G213" s="163"/>
      <c r="H213" s="908"/>
      <c r="I213" s="908"/>
      <c r="J213" s="19">
        <f>F213</f>
        <v>32.670000000010802</v>
      </c>
      <c r="K213" s="19"/>
      <c r="L213" s="911"/>
      <c r="M213" s="911"/>
      <c r="N213" s="376">
        <v>48.9</v>
      </c>
      <c r="O213" s="376"/>
      <c r="P213" s="911"/>
      <c r="Q213" s="911"/>
      <c r="R213" s="404">
        <f>N213</f>
        <v>48.9</v>
      </c>
      <c r="S213" s="404"/>
      <c r="T213" s="911"/>
      <c r="U213" s="911"/>
      <c r="V213" s="991"/>
      <c r="W213" s="991"/>
      <c r="X213" s="904" t="s">
        <v>119</v>
      </c>
      <c r="Y213" s="904" t="s">
        <v>119</v>
      </c>
      <c r="AB213" s="78">
        <v>1</v>
      </c>
      <c r="AC213" s="6"/>
      <c r="AD213" s="6"/>
      <c r="AE213" s="6"/>
      <c r="AF213" s="79">
        <v>1</v>
      </c>
    </row>
    <row r="214" spans="1:34" ht="18" customHeight="1" thickBot="1">
      <c r="A214" s="117">
        <v>180</v>
      </c>
      <c r="B214" s="215" t="s">
        <v>300</v>
      </c>
      <c r="C214" s="954"/>
      <c r="D214" s="955"/>
      <c r="E214" s="903"/>
      <c r="F214" s="131"/>
      <c r="G214" s="131"/>
      <c r="H214" s="909"/>
      <c r="I214" s="909"/>
      <c r="J214" s="131"/>
      <c r="K214" s="131"/>
      <c r="L214" s="912"/>
      <c r="M214" s="912"/>
      <c r="N214" s="131"/>
      <c r="O214" s="131"/>
      <c r="P214" s="912"/>
      <c r="Q214" s="912"/>
      <c r="R214" s="405"/>
      <c r="S214" s="405"/>
      <c r="T214" s="912"/>
      <c r="U214" s="912"/>
      <c r="V214" s="992"/>
      <c r="W214" s="992"/>
      <c r="X214" s="905"/>
      <c r="Y214" s="905"/>
      <c r="AB214" s="6"/>
      <c r="AC214" s="79">
        <v>1</v>
      </c>
      <c r="AD214" s="6"/>
      <c r="AE214" s="6"/>
      <c r="AF214" s="79">
        <v>1</v>
      </c>
    </row>
    <row r="215" spans="1:34" ht="21.95" customHeight="1">
      <c r="A215" s="119">
        <v>181</v>
      </c>
      <c r="B215" s="214" t="s">
        <v>301</v>
      </c>
      <c r="C215" s="1008" t="s">
        <v>85</v>
      </c>
      <c r="D215" s="1009"/>
      <c r="E215" s="1090">
        <v>2</v>
      </c>
      <c r="F215" s="348">
        <f>[1]МОЩНОСТИ!$J$54</f>
        <v>27.71999999995678</v>
      </c>
      <c r="G215" s="182"/>
      <c r="H215" s="909"/>
      <c r="I215" s="909"/>
      <c r="J215" s="152">
        <f>F215+G216</f>
        <v>87.119999999956775</v>
      </c>
      <c r="K215" s="152"/>
      <c r="L215" s="912"/>
      <c r="M215" s="912"/>
      <c r="N215" s="390">
        <v>70.7</v>
      </c>
      <c r="O215" s="390"/>
      <c r="P215" s="912"/>
      <c r="Q215" s="912"/>
      <c r="R215" s="392">
        <f>N215+O216</f>
        <v>141.4</v>
      </c>
      <c r="S215" s="392"/>
      <c r="T215" s="912"/>
      <c r="U215" s="912"/>
      <c r="V215" s="992"/>
      <c r="W215" s="992"/>
      <c r="X215" s="905"/>
      <c r="Y215" s="905"/>
      <c r="AB215" s="78">
        <v>1</v>
      </c>
      <c r="AC215" s="6"/>
      <c r="AD215" s="6"/>
      <c r="AE215" s="6"/>
      <c r="AF215" s="79">
        <v>1</v>
      </c>
    </row>
    <row r="216" spans="1:34" ht="21.95" customHeight="1" thickBot="1">
      <c r="A216" s="117">
        <v>182</v>
      </c>
      <c r="B216" s="215" t="s">
        <v>274</v>
      </c>
      <c r="C216" s="954"/>
      <c r="D216" s="955"/>
      <c r="E216" s="1091"/>
      <c r="F216" s="131"/>
      <c r="G216" s="349">
        <f>[1]МОЩНОСТИ!$J$55</f>
        <v>59.4</v>
      </c>
      <c r="H216" s="909"/>
      <c r="I216" s="909"/>
      <c r="J216" s="131"/>
      <c r="K216" s="131">
        <f>J215</f>
        <v>87.119999999956775</v>
      </c>
      <c r="L216" s="912"/>
      <c r="M216" s="912"/>
      <c r="N216" s="349"/>
      <c r="O216" s="349">
        <v>70.7</v>
      </c>
      <c r="P216" s="912"/>
      <c r="Q216" s="912"/>
      <c r="R216" s="412"/>
      <c r="S216" s="412">
        <f>N215+O216</f>
        <v>141.4</v>
      </c>
      <c r="T216" s="912"/>
      <c r="U216" s="912"/>
      <c r="V216" s="992"/>
      <c r="W216" s="992"/>
      <c r="X216" s="905"/>
      <c r="Y216" s="905"/>
      <c r="AB216" s="6"/>
      <c r="AC216" s="79">
        <v>1</v>
      </c>
      <c r="AD216" s="6"/>
      <c r="AE216" s="6"/>
      <c r="AF216" s="79">
        <v>1</v>
      </c>
    </row>
    <row r="217" spans="1:34" ht="21.95" customHeight="1">
      <c r="A217" s="119">
        <v>183</v>
      </c>
      <c r="B217" s="214" t="s">
        <v>302</v>
      </c>
      <c r="C217" s="1008" t="s">
        <v>86</v>
      </c>
      <c r="D217" s="1009"/>
      <c r="E217" s="902">
        <v>2</v>
      </c>
      <c r="F217" s="182"/>
      <c r="G217" s="182"/>
      <c r="H217" s="909"/>
      <c r="I217" s="909"/>
      <c r="J217" s="152">
        <f>G218</f>
        <v>2.6189999999976181</v>
      </c>
      <c r="K217" s="152"/>
      <c r="L217" s="912"/>
      <c r="M217" s="912"/>
      <c r="N217" s="395">
        <v>3.2</v>
      </c>
      <c r="O217" s="395"/>
      <c r="P217" s="912"/>
      <c r="Q217" s="912"/>
      <c r="R217" s="388">
        <f>N217+O218</f>
        <v>6.4</v>
      </c>
      <c r="S217" s="388"/>
      <c r="T217" s="912"/>
      <c r="U217" s="912"/>
      <c r="V217" s="992"/>
      <c r="W217" s="992"/>
      <c r="X217" s="905"/>
      <c r="Y217" s="905"/>
      <c r="AB217" s="78">
        <v>1</v>
      </c>
      <c r="AC217" s="6"/>
      <c r="AD217" s="6"/>
      <c r="AE217" s="6"/>
      <c r="AF217" s="79">
        <v>1</v>
      </c>
    </row>
    <row r="218" spans="1:34" ht="21.95" customHeight="1" thickBot="1">
      <c r="A218" s="117">
        <v>184</v>
      </c>
      <c r="B218" s="215" t="s">
        <v>288</v>
      </c>
      <c r="C218" s="954"/>
      <c r="D218" s="955"/>
      <c r="E218" s="903"/>
      <c r="F218" s="131"/>
      <c r="G218" s="349">
        <f>[1]МОЩНОСТИ!$J$77</f>
        <v>2.6189999999976181</v>
      </c>
      <c r="H218" s="909"/>
      <c r="I218" s="909"/>
      <c r="J218" s="131"/>
      <c r="K218" s="131">
        <f>G218</f>
        <v>2.6189999999976181</v>
      </c>
      <c r="L218" s="912"/>
      <c r="M218" s="912"/>
      <c r="N218" s="131"/>
      <c r="O218" s="131">
        <v>3.2</v>
      </c>
      <c r="P218" s="912"/>
      <c r="Q218" s="912"/>
      <c r="R218" s="405"/>
      <c r="S218" s="405">
        <f>N217+O218</f>
        <v>6.4</v>
      </c>
      <c r="T218" s="912"/>
      <c r="U218" s="912"/>
      <c r="V218" s="992"/>
      <c r="W218" s="992"/>
      <c r="X218" s="905"/>
      <c r="Y218" s="905"/>
      <c r="AB218" s="6"/>
      <c r="AC218" s="79">
        <v>1</v>
      </c>
      <c r="AD218" s="6"/>
      <c r="AE218" s="6"/>
      <c r="AF218" s="79">
        <v>1</v>
      </c>
    </row>
    <row r="219" spans="1:34" ht="30" customHeight="1" thickBot="1">
      <c r="A219" s="122">
        <v>185</v>
      </c>
      <c r="B219" s="237" t="s">
        <v>280</v>
      </c>
      <c r="C219" s="1067" t="s">
        <v>57</v>
      </c>
      <c r="D219" s="1068"/>
      <c r="E219" s="239">
        <v>3</v>
      </c>
      <c r="F219" s="366">
        <f>[1]МОЩНОСТИ!$J$70</f>
        <v>3.0000000000006821</v>
      </c>
      <c r="G219" s="180"/>
      <c r="H219" s="909"/>
      <c r="I219" s="909"/>
      <c r="J219" s="179">
        <f>F219</f>
        <v>3.0000000000006821</v>
      </c>
      <c r="K219" s="179"/>
      <c r="L219" s="912"/>
      <c r="M219" s="912"/>
      <c r="N219" s="180">
        <v>1</v>
      </c>
      <c r="O219" s="180"/>
      <c r="P219" s="912"/>
      <c r="Q219" s="912"/>
      <c r="R219" s="402">
        <f>N219</f>
        <v>1</v>
      </c>
      <c r="S219" s="402"/>
      <c r="T219" s="912"/>
      <c r="U219" s="912"/>
      <c r="V219" s="992"/>
      <c r="W219" s="992"/>
      <c r="X219" s="905"/>
      <c r="Y219" s="905"/>
      <c r="AB219" s="78">
        <v>1</v>
      </c>
      <c r="AC219" s="6"/>
      <c r="AD219" s="6"/>
      <c r="AE219" s="6"/>
      <c r="AF219" s="79">
        <v>1</v>
      </c>
    </row>
    <row r="220" spans="1:34" ht="24.95" customHeight="1">
      <c r="A220" s="119">
        <v>186</v>
      </c>
      <c r="B220" s="120" t="s">
        <v>303</v>
      </c>
      <c r="C220" s="976" t="s">
        <v>87</v>
      </c>
      <c r="D220" s="977"/>
      <c r="E220" s="1090">
        <v>2</v>
      </c>
      <c r="F220" s="348">
        <f>[1]МОЩНОСТИ!$J$14</f>
        <v>27.633599999915344</v>
      </c>
      <c r="G220" s="182"/>
      <c r="H220" s="909"/>
      <c r="I220" s="909"/>
      <c r="J220" s="152">
        <f>F220</f>
        <v>27.633599999915344</v>
      </c>
      <c r="K220" s="152"/>
      <c r="L220" s="912"/>
      <c r="M220" s="912"/>
      <c r="N220" s="395">
        <v>80</v>
      </c>
      <c r="O220" s="395"/>
      <c r="P220" s="912"/>
      <c r="Q220" s="912"/>
      <c r="R220" s="388">
        <f>N220</f>
        <v>80</v>
      </c>
      <c r="S220" s="388"/>
      <c r="T220" s="912"/>
      <c r="U220" s="912"/>
      <c r="V220" s="992"/>
      <c r="W220" s="992"/>
      <c r="X220" s="905"/>
      <c r="Y220" s="905"/>
      <c r="AB220" s="78">
        <v>1</v>
      </c>
      <c r="AC220" s="6"/>
      <c r="AD220" s="6"/>
      <c r="AE220" s="78">
        <v>1</v>
      </c>
      <c r="AF220" s="6"/>
    </row>
    <row r="221" spans="1:34" ht="24.95" customHeight="1" thickBot="1">
      <c r="A221" s="117">
        <v>187</v>
      </c>
      <c r="B221" s="121" t="s">
        <v>304</v>
      </c>
      <c r="C221" s="978"/>
      <c r="D221" s="979"/>
      <c r="E221" s="1091"/>
      <c r="F221" s="131"/>
      <c r="G221" s="131"/>
      <c r="H221" s="909"/>
      <c r="I221" s="909"/>
      <c r="J221" s="131"/>
      <c r="K221" s="131">
        <f>F220</f>
        <v>27.633599999915344</v>
      </c>
      <c r="L221" s="912"/>
      <c r="M221" s="912"/>
      <c r="N221" s="131"/>
      <c r="O221" s="131"/>
      <c r="P221" s="912"/>
      <c r="Q221" s="912"/>
      <c r="R221" s="405"/>
      <c r="S221" s="405">
        <f>N220</f>
        <v>80</v>
      </c>
      <c r="T221" s="912"/>
      <c r="U221" s="912"/>
      <c r="V221" s="992"/>
      <c r="W221" s="992"/>
      <c r="X221" s="905"/>
      <c r="Y221" s="905"/>
      <c r="AB221" s="6"/>
      <c r="AC221" s="79">
        <v>1</v>
      </c>
      <c r="AD221" s="6"/>
      <c r="AE221" s="78">
        <v>1</v>
      </c>
      <c r="AF221" s="6"/>
    </row>
    <row r="222" spans="1:34" ht="33" customHeight="1" thickBot="1">
      <c r="A222" s="122">
        <v>188</v>
      </c>
      <c r="B222" s="125" t="s">
        <v>265</v>
      </c>
      <c r="C222" s="1160" t="s">
        <v>193</v>
      </c>
      <c r="D222" s="1161"/>
      <c r="E222" s="240">
        <v>3</v>
      </c>
      <c r="F222" s="180"/>
      <c r="G222" s="366">
        <f>[1]МОЩНОСТИ!$J$193</f>
        <v>25.200000000004366</v>
      </c>
      <c r="H222" s="909"/>
      <c r="I222" s="909"/>
      <c r="J222" s="179"/>
      <c r="K222" s="179">
        <f>G222</f>
        <v>25.200000000004366</v>
      </c>
      <c r="L222" s="912"/>
      <c r="M222" s="912"/>
      <c r="N222" s="180"/>
      <c r="O222" s="180">
        <v>65</v>
      </c>
      <c r="P222" s="912"/>
      <c r="Q222" s="912"/>
      <c r="R222" s="402"/>
      <c r="S222" s="402">
        <f>O222</f>
        <v>65</v>
      </c>
      <c r="T222" s="912"/>
      <c r="U222" s="912"/>
      <c r="V222" s="992"/>
      <c r="W222" s="992"/>
      <c r="X222" s="905"/>
      <c r="Y222" s="905"/>
      <c r="AB222" s="6"/>
      <c r="AC222" s="79">
        <v>1</v>
      </c>
      <c r="AD222" s="6"/>
      <c r="AE222" s="78">
        <v>1</v>
      </c>
      <c r="AF222" s="6"/>
    </row>
    <row r="223" spans="1:34" ht="21.95" customHeight="1">
      <c r="A223" s="119">
        <v>189</v>
      </c>
      <c r="B223" s="214" t="s">
        <v>270</v>
      </c>
      <c r="C223" s="976" t="s">
        <v>192</v>
      </c>
      <c r="D223" s="977"/>
      <c r="E223" s="902">
        <v>2</v>
      </c>
      <c r="F223" s="182"/>
      <c r="G223" s="182"/>
      <c r="H223" s="909"/>
      <c r="I223" s="909"/>
      <c r="J223" s="152">
        <f>G224</f>
        <v>73.819680000023098</v>
      </c>
      <c r="K223" s="152"/>
      <c r="L223" s="912"/>
      <c r="M223" s="912"/>
      <c r="N223" s="395">
        <v>81.924999999999997</v>
      </c>
      <c r="O223" s="395"/>
      <c r="P223" s="912"/>
      <c r="Q223" s="912"/>
      <c r="R223" s="388">
        <f>N223+O224</f>
        <v>163.85</v>
      </c>
      <c r="S223" s="388"/>
      <c r="T223" s="912"/>
      <c r="U223" s="912"/>
      <c r="V223" s="992"/>
      <c r="W223" s="992"/>
      <c r="X223" s="905"/>
      <c r="Y223" s="905"/>
      <c r="AB223" s="78">
        <v>1</v>
      </c>
      <c r="AC223" s="6"/>
      <c r="AD223" s="6"/>
      <c r="AE223" s="78">
        <v>1</v>
      </c>
      <c r="AF223" s="6"/>
    </row>
    <row r="224" spans="1:34" ht="21.95" customHeight="1" thickBot="1">
      <c r="A224" s="117">
        <v>190</v>
      </c>
      <c r="B224" s="215" t="s">
        <v>305</v>
      </c>
      <c r="C224" s="978"/>
      <c r="D224" s="979"/>
      <c r="E224" s="903"/>
      <c r="F224" s="131"/>
      <c r="G224" s="349">
        <f>[1]МОЩНОСТИ!$J$194+[1]МОЩНОСТИ!$J$195</f>
        <v>73.819680000023098</v>
      </c>
      <c r="H224" s="909"/>
      <c r="I224" s="909"/>
      <c r="J224" s="131"/>
      <c r="K224" s="349">
        <f>G224</f>
        <v>73.819680000023098</v>
      </c>
      <c r="L224" s="912"/>
      <c r="M224" s="912"/>
      <c r="N224" s="131"/>
      <c r="O224" s="349">
        <v>81.924999999999997</v>
      </c>
      <c r="P224" s="912"/>
      <c r="Q224" s="912"/>
      <c r="R224" s="405"/>
      <c r="S224" s="405">
        <f>N223+O224</f>
        <v>163.85</v>
      </c>
      <c r="T224" s="912"/>
      <c r="U224" s="912"/>
      <c r="V224" s="992"/>
      <c r="W224" s="992"/>
      <c r="X224" s="905"/>
      <c r="Y224" s="905"/>
      <c r="AB224" s="6"/>
      <c r="AC224" s="79">
        <v>1</v>
      </c>
      <c r="AD224" s="6"/>
      <c r="AE224" s="78">
        <v>1</v>
      </c>
      <c r="AF224" s="6"/>
    </row>
    <row r="225" spans="1:32" s="81" customFormat="1" ht="21.95" customHeight="1">
      <c r="A225" s="119">
        <v>191</v>
      </c>
      <c r="B225" s="214" t="s">
        <v>242</v>
      </c>
      <c r="C225" s="976" t="s">
        <v>191</v>
      </c>
      <c r="D225" s="977"/>
      <c r="E225" s="902">
        <v>3</v>
      </c>
      <c r="F225" s="182"/>
      <c r="G225" s="182"/>
      <c r="H225" s="909"/>
      <c r="I225" s="909"/>
      <c r="J225" s="152"/>
      <c r="K225" s="152"/>
      <c r="L225" s="912"/>
      <c r="M225" s="912"/>
      <c r="N225" s="395"/>
      <c r="O225" s="395"/>
      <c r="P225" s="912"/>
      <c r="Q225" s="912"/>
      <c r="R225" s="388"/>
      <c r="S225" s="388"/>
      <c r="T225" s="912"/>
      <c r="U225" s="912"/>
      <c r="V225" s="992"/>
      <c r="W225" s="992"/>
      <c r="X225" s="905"/>
      <c r="Y225" s="905"/>
      <c r="AB225" s="78">
        <v>1</v>
      </c>
      <c r="AC225" s="82"/>
      <c r="AD225" s="6"/>
      <c r="AE225" s="78">
        <v>1</v>
      </c>
      <c r="AF225" s="6"/>
    </row>
    <row r="226" spans="1:32" ht="21.95" customHeight="1" thickBot="1">
      <c r="A226" s="623">
        <v>192</v>
      </c>
      <c r="B226" s="215" t="s">
        <v>264</v>
      </c>
      <c r="C226" s="978"/>
      <c r="D226" s="979"/>
      <c r="E226" s="903"/>
      <c r="F226" s="131"/>
      <c r="G226" s="349">
        <f>[1]МОЩНОСТИ!$J$196</f>
        <v>29.700000000048021</v>
      </c>
      <c r="H226" s="909"/>
      <c r="I226" s="909"/>
      <c r="J226" s="131"/>
      <c r="K226" s="131">
        <f>G226</f>
        <v>29.700000000048021</v>
      </c>
      <c r="L226" s="912"/>
      <c r="M226" s="912"/>
      <c r="N226" s="131"/>
      <c r="O226" s="131">
        <v>75.349999999999994</v>
      </c>
      <c r="P226" s="912"/>
      <c r="Q226" s="912"/>
      <c r="R226" s="405"/>
      <c r="S226" s="405">
        <f>O226</f>
        <v>75.349999999999994</v>
      </c>
      <c r="T226" s="912"/>
      <c r="U226" s="912"/>
      <c r="V226" s="992"/>
      <c r="W226" s="992"/>
      <c r="X226" s="905"/>
      <c r="Y226" s="905"/>
      <c r="AB226" s="82"/>
      <c r="AC226" s="79">
        <v>1</v>
      </c>
      <c r="AD226" s="6"/>
      <c r="AE226" s="78">
        <v>1</v>
      </c>
      <c r="AF226" s="6"/>
    </row>
    <row r="227" spans="1:32" s="81" customFormat="1" ht="21.95" customHeight="1">
      <c r="A227" s="119">
        <v>193</v>
      </c>
      <c r="B227" s="228" t="s">
        <v>250</v>
      </c>
      <c r="C227" s="976" t="s">
        <v>190</v>
      </c>
      <c r="D227" s="977"/>
      <c r="E227" s="902">
        <v>2</v>
      </c>
      <c r="F227" s="182"/>
      <c r="G227" s="182"/>
      <c r="H227" s="909"/>
      <c r="I227" s="909"/>
      <c r="J227" s="152"/>
      <c r="K227" s="152">
        <f>F228</f>
        <v>15.899999999965075</v>
      </c>
      <c r="L227" s="912"/>
      <c r="M227" s="912"/>
      <c r="N227" s="395"/>
      <c r="O227" s="395"/>
      <c r="P227" s="912"/>
      <c r="Q227" s="912"/>
      <c r="R227" s="388">
        <f>N228</f>
        <v>62.04</v>
      </c>
      <c r="S227" s="388"/>
      <c r="T227" s="912"/>
      <c r="U227" s="912"/>
      <c r="V227" s="992"/>
      <c r="W227" s="992"/>
      <c r="X227" s="905"/>
      <c r="Y227" s="905"/>
      <c r="AB227" s="82"/>
      <c r="AC227" s="79">
        <v>1</v>
      </c>
      <c r="AD227" s="6"/>
      <c r="AE227" s="78">
        <v>1</v>
      </c>
      <c r="AF227" s="6"/>
    </row>
    <row r="228" spans="1:32" ht="21.95" customHeight="1" thickBot="1">
      <c r="A228" s="623">
        <v>194</v>
      </c>
      <c r="B228" s="238" t="s">
        <v>277</v>
      </c>
      <c r="C228" s="978"/>
      <c r="D228" s="979"/>
      <c r="E228" s="903"/>
      <c r="F228" s="349">
        <f>[1]МОЩНОСТИ!$J$214</f>
        <v>15.899999999965075</v>
      </c>
      <c r="G228" s="131"/>
      <c r="H228" s="909"/>
      <c r="I228" s="909"/>
      <c r="J228" s="131">
        <f>F228</f>
        <v>15.899999999965075</v>
      </c>
      <c r="K228" s="131"/>
      <c r="L228" s="912"/>
      <c r="M228" s="912"/>
      <c r="N228" s="131">
        <v>62.04</v>
      </c>
      <c r="O228" s="131"/>
      <c r="P228" s="912"/>
      <c r="Q228" s="912"/>
      <c r="R228" s="405"/>
      <c r="S228" s="405">
        <f>N228</f>
        <v>62.04</v>
      </c>
      <c r="T228" s="912"/>
      <c r="U228" s="912"/>
      <c r="V228" s="992"/>
      <c r="W228" s="992"/>
      <c r="X228" s="905"/>
      <c r="Y228" s="905"/>
      <c r="AB228" s="78">
        <v>1</v>
      </c>
      <c r="AC228" s="82"/>
      <c r="AD228" s="6"/>
      <c r="AE228" s="78">
        <v>1</v>
      </c>
      <c r="AF228" s="6"/>
    </row>
    <row r="229" spans="1:32" ht="17.100000000000001" customHeight="1">
      <c r="A229" s="119">
        <v>193</v>
      </c>
      <c r="B229" s="214" t="s">
        <v>306</v>
      </c>
      <c r="C229" s="976" t="s">
        <v>189</v>
      </c>
      <c r="D229" s="977"/>
      <c r="E229" s="902">
        <v>3</v>
      </c>
      <c r="F229" s="348">
        <f>[1]МОЩНОСТИ!$J$198</f>
        <v>32.399999999943248</v>
      </c>
      <c r="G229" s="182"/>
      <c r="H229" s="909"/>
      <c r="I229" s="909"/>
      <c r="J229" s="152">
        <f>F229</f>
        <v>32.399999999943248</v>
      </c>
      <c r="K229" s="152"/>
      <c r="L229" s="912"/>
      <c r="M229" s="912"/>
      <c r="N229" s="395">
        <v>99.34</v>
      </c>
      <c r="O229" s="395"/>
      <c r="P229" s="912"/>
      <c r="Q229" s="912"/>
      <c r="R229" s="388">
        <f>N229</f>
        <v>99.34</v>
      </c>
      <c r="S229" s="388"/>
      <c r="T229" s="912"/>
      <c r="U229" s="912"/>
      <c r="V229" s="992"/>
      <c r="W229" s="992"/>
      <c r="X229" s="905"/>
      <c r="Y229" s="905"/>
      <c r="AB229" s="78">
        <v>1</v>
      </c>
      <c r="AC229" s="6"/>
      <c r="AD229" s="6"/>
      <c r="AE229" s="78">
        <v>1</v>
      </c>
      <c r="AF229" s="6"/>
    </row>
    <row r="230" spans="1:32" ht="17.100000000000001" customHeight="1" thickBot="1">
      <c r="A230" s="117">
        <v>183</v>
      </c>
      <c r="B230" s="215" t="s">
        <v>307</v>
      </c>
      <c r="C230" s="978"/>
      <c r="D230" s="979"/>
      <c r="E230" s="903"/>
      <c r="F230" s="131"/>
      <c r="G230" s="131"/>
      <c r="H230" s="909"/>
      <c r="I230" s="909"/>
      <c r="J230" s="131"/>
      <c r="K230" s="131"/>
      <c r="L230" s="912"/>
      <c r="M230" s="912"/>
      <c r="N230" s="131"/>
      <c r="O230" s="131"/>
      <c r="P230" s="912"/>
      <c r="Q230" s="912"/>
      <c r="R230" s="405"/>
      <c r="S230" s="405"/>
      <c r="T230" s="912"/>
      <c r="U230" s="912"/>
      <c r="V230" s="992"/>
      <c r="W230" s="992"/>
      <c r="X230" s="905"/>
      <c r="Y230" s="905"/>
      <c r="AB230" s="6"/>
      <c r="AC230" s="79">
        <v>1</v>
      </c>
      <c r="AD230" s="6"/>
      <c r="AE230" s="78">
        <v>1</v>
      </c>
      <c r="AF230" s="6"/>
    </row>
    <row r="231" spans="1:32" ht="20.100000000000001" customHeight="1">
      <c r="A231" s="119">
        <v>184</v>
      </c>
      <c r="B231" s="214" t="s">
        <v>272</v>
      </c>
      <c r="C231" s="1158" t="s">
        <v>188</v>
      </c>
      <c r="D231" s="1158"/>
      <c r="E231" s="981">
        <v>2</v>
      </c>
      <c r="F231" s="182"/>
      <c r="G231" s="182"/>
      <c r="H231" s="909"/>
      <c r="I231" s="909"/>
      <c r="J231" s="152">
        <f>G232</f>
        <v>15.600000000122236</v>
      </c>
      <c r="K231" s="152"/>
      <c r="L231" s="912"/>
      <c r="M231" s="912"/>
      <c r="N231" s="395"/>
      <c r="O231" s="395"/>
      <c r="P231" s="912"/>
      <c r="Q231" s="912"/>
      <c r="R231" s="388">
        <f>O232</f>
        <v>76.7</v>
      </c>
      <c r="S231" s="388"/>
      <c r="T231" s="912"/>
      <c r="U231" s="912"/>
      <c r="V231" s="992"/>
      <c r="W231" s="992"/>
      <c r="X231" s="905"/>
      <c r="Y231" s="905"/>
      <c r="AB231" s="78">
        <v>1</v>
      </c>
      <c r="AC231" s="6"/>
      <c r="AD231" s="6"/>
      <c r="AE231" s="78">
        <v>1</v>
      </c>
      <c r="AF231" s="6"/>
    </row>
    <row r="232" spans="1:32" ht="20.100000000000001" customHeight="1" thickBot="1">
      <c r="A232" s="117">
        <v>185</v>
      </c>
      <c r="B232" s="215" t="s">
        <v>308</v>
      </c>
      <c r="C232" s="1159"/>
      <c r="D232" s="1159"/>
      <c r="E232" s="982"/>
      <c r="F232" s="131"/>
      <c r="G232" s="349">
        <f>[1]МОЩНОСТИ!$J$216</f>
        <v>15.600000000122236</v>
      </c>
      <c r="H232" s="909"/>
      <c r="I232" s="909"/>
      <c r="J232" s="131"/>
      <c r="K232" s="131">
        <f>G232</f>
        <v>15.600000000122236</v>
      </c>
      <c r="L232" s="912"/>
      <c r="M232" s="912"/>
      <c r="N232" s="131"/>
      <c r="O232" s="131">
        <v>76.7</v>
      </c>
      <c r="P232" s="912"/>
      <c r="Q232" s="912"/>
      <c r="R232" s="405"/>
      <c r="S232" s="405">
        <f>O232</f>
        <v>76.7</v>
      </c>
      <c r="T232" s="912"/>
      <c r="U232" s="912"/>
      <c r="V232" s="992"/>
      <c r="W232" s="992"/>
      <c r="X232" s="905"/>
      <c r="Y232" s="905"/>
      <c r="AB232" s="6"/>
      <c r="AC232" s="79">
        <v>1</v>
      </c>
      <c r="AD232" s="6"/>
      <c r="AE232" s="78">
        <v>1</v>
      </c>
      <c r="AF232" s="6"/>
    </row>
    <row r="233" spans="1:32" ht="21.95" customHeight="1">
      <c r="A233" s="462">
        <v>186</v>
      </c>
      <c r="B233" s="151"/>
      <c r="C233" s="10"/>
      <c r="D233" s="10"/>
      <c r="E233" s="241"/>
      <c r="F233" s="152"/>
      <c r="G233" s="152"/>
      <c r="H233" s="909"/>
      <c r="I233" s="909"/>
      <c r="J233" s="152"/>
      <c r="K233" s="152"/>
      <c r="L233" s="912"/>
      <c r="M233" s="912"/>
      <c r="N233" s="395"/>
      <c r="O233" s="395"/>
      <c r="P233" s="912"/>
      <c r="Q233" s="912"/>
      <c r="R233" s="394"/>
      <c r="S233" s="394"/>
      <c r="T233" s="912"/>
      <c r="U233" s="912"/>
      <c r="V233" s="992"/>
      <c r="W233" s="992"/>
      <c r="X233" s="905"/>
      <c r="Y233" s="905"/>
      <c r="AB233" s="6"/>
      <c r="AC233" s="6"/>
      <c r="AD233" s="6"/>
      <c r="AE233" s="6"/>
      <c r="AF233" s="6"/>
    </row>
    <row r="234" spans="1:32" ht="21.95" customHeight="1">
      <c r="A234" s="144">
        <v>187</v>
      </c>
      <c r="B234" s="3"/>
      <c r="C234" s="63"/>
      <c r="D234" s="63"/>
      <c r="E234" s="483"/>
      <c r="F234" s="19"/>
      <c r="G234" s="19"/>
      <c r="H234" s="909"/>
      <c r="I234" s="909"/>
      <c r="J234" s="19"/>
      <c r="K234" s="19"/>
      <c r="L234" s="912"/>
      <c r="M234" s="912"/>
      <c r="N234" s="376"/>
      <c r="O234" s="376"/>
      <c r="P234" s="912"/>
      <c r="Q234" s="912"/>
      <c r="R234" s="144"/>
      <c r="S234" s="144"/>
      <c r="T234" s="912"/>
      <c r="U234" s="912"/>
      <c r="V234" s="992"/>
      <c r="W234" s="992"/>
      <c r="X234" s="905"/>
      <c r="Y234" s="905"/>
      <c r="AB234" s="6"/>
      <c r="AC234" s="6"/>
      <c r="AD234" s="6"/>
      <c r="AE234" s="6"/>
      <c r="AF234" s="6"/>
    </row>
    <row r="235" spans="1:32" ht="21.95" customHeight="1">
      <c r="A235" s="144">
        <v>188</v>
      </c>
      <c r="B235" s="3"/>
      <c r="C235" s="63"/>
      <c r="D235" s="63"/>
      <c r="E235" s="483"/>
      <c r="F235" s="19"/>
      <c r="G235" s="19"/>
      <c r="H235" s="909"/>
      <c r="I235" s="909"/>
      <c r="J235" s="19"/>
      <c r="K235" s="19"/>
      <c r="L235" s="912"/>
      <c r="M235" s="912"/>
      <c r="N235" s="376"/>
      <c r="O235" s="376"/>
      <c r="P235" s="912"/>
      <c r="Q235" s="912"/>
      <c r="R235" s="144"/>
      <c r="S235" s="144"/>
      <c r="T235" s="912"/>
      <c r="U235" s="912"/>
      <c r="V235" s="992"/>
      <c r="W235" s="992"/>
      <c r="X235" s="905"/>
      <c r="Y235" s="905"/>
      <c r="AB235" s="6"/>
      <c r="AC235" s="6"/>
      <c r="AD235" s="6"/>
      <c r="AE235" s="6"/>
      <c r="AF235" s="6"/>
    </row>
    <row r="236" spans="1:32" ht="21.95" customHeight="1">
      <c r="A236" s="144">
        <v>189</v>
      </c>
      <c r="B236" s="3"/>
      <c r="C236" s="63"/>
      <c r="D236" s="63"/>
      <c r="E236" s="483"/>
      <c r="F236" s="19"/>
      <c r="G236" s="19"/>
      <c r="H236" s="909"/>
      <c r="I236" s="909"/>
      <c r="J236" s="19"/>
      <c r="K236" s="19"/>
      <c r="L236" s="912"/>
      <c r="M236" s="912"/>
      <c r="N236" s="376"/>
      <c r="O236" s="376"/>
      <c r="P236" s="912"/>
      <c r="Q236" s="912"/>
      <c r="R236" s="144"/>
      <c r="S236" s="144"/>
      <c r="T236" s="912"/>
      <c r="U236" s="912"/>
      <c r="V236" s="992"/>
      <c r="W236" s="992"/>
      <c r="X236" s="905"/>
      <c r="Y236" s="905"/>
      <c r="AB236" s="6"/>
      <c r="AC236" s="6"/>
      <c r="AD236" s="6"/>
      <c r="AE236" s="6"/>
      <c r="AF236" s="6"/>
    </row>
    <row r="237" spans="1:32" ht="21.95" customHeight="1">
      <c r="A237" s="144">
        <v>190</v>
      </c>
      <c r="B237" s="3"/>
      <c r="C237" s="63"/>
      <c r="D237" s="63"/>
      <c r="E237" s="483"/>
      <c r="F237" s="19"/>
      <c r="G237" s="19"/>
      <c r="H237" s="909"/>
      <c r="I237" s="909"/>
      <c r="J237" s="183"/>
      <c r="K237" s="19"/>
      <c r="L237" s="912"/>
      <c r="M237" s="912"/>
      <c r="N237" s="376"/>
      <c r="O237" s="376"/>
      <c r="P237" s="912"/>
      <c r="Q237" s="912"/>
      <c r="R237" s="144"/>
      <c r="S237" s="144"/>
      <c r="T237" s="912"/>
      <c r="U237" s="912"/>
      <c r="V237" s="992"/>
      <c r="W237" s="992"/>
      <c r="X237" s="905"/>
      <c r="Y237" s="905"/>
      <c r="AB237" s="6"/>
      <c r="AC237" s="6"/>
      <c r="AD237" s="6"/>
      <c r="AE237" s="6"/>
      <c r="AF237" s="6"/>
    </row>
    <row r="238" spans="1:32" ht="21.95" customHeight="1">
      <c r="A238" s="144">
        <v>191</v>
      </c>
      <c r="B238" s="3"/>
      <c r="C238" s="63"/>
      <c r="D238" s="63"/>
      <c r="E238" s="483"/>
      <c r="F238" s="19"/>
      <c r="G238" s="19"/>
      <c r="H238" s="909"/>
      <c r="I238" s="909"/>
      <c r="J238" s="19"/>
      <c r="K238" s="19"/>
      <c r="L238" s="912"/>
      <c r="M238" s="912"/>
      <c r="N238" s="58"/>
      <c r="O238" s="144"/>
      <c r="P238" s="912"/>
      <c r="Q238" s="912"/>
      <c r="R238" s="144"/>
      <c r="S238" s="144"/>
      <c r="T238" s="912"/>
      <c r="U238" s="912"/>
      <c r="V238" s="992"/>
      <c r="W238" s="992"/>
      <c r="X238" s="905"/>
      <c r="Y238" s="905"/>
      <c r="AB238" s="6"/>
      <c r="AC238" s="6"/>
      <c r="AD238" s="6"/>
      <c r="AE238" s="6"/>
      <c r="AF238" s="6"/>
    </row>
    <row r="239" spans="1:32" ht="20.100000000000001" customHeight="1">
      <c r="A239" s="144">
        <v>192</v>
      </c>
      <c r="B239" s="170"/>
      <c r="C239" s="1162" t="s">
        <v>121</v>
      </c>
      <c r="D239" s="1163"/>
      <c r="E239" s="256">
        <v>2</v>
      </c>
      <c r="F239" s="608">
        <f>F215+F220+F228</f>
        <v>71.253599999837206</v>
      </c>
      <c r="G239" s="608">
        <f>G216+G224+G232+G218</f>
        <v>151.43868000014294</v>
      </c>
      <c r="H239" s="909"/>
      <c r="I239" s="909"/>
      <c r="J239" s="177">
        <f>J215+J217+J220+J223+J228+J231</f>
        <v>222.69227999998014</v>
      </c>
      <c r="K239" s="177">
        <f>K216+K218+K221+K224+K227+K232</f>
        <v>222.69227999998014</v>
      </c>
      <c r="L239" s="912"/>
      <c r="M239" s="912"/>
      <c r="N239" s="15">
        <f>N215+N217+N220+N223+N228</f>
        <v>297.86500000000001</v>
      </c>
      <c r="O239" s="185">
        <f>O216+O218+O224+O232</f>
        <v>232.52499999999998</v>
      </c>
      <c r="P239" s="912"/>
      <c r="Q239" s="912"/>
      <c r="R239" s="185">
        <f>R215+R217+R220+R223+R227+R231</f>
        <v>530.39</v>
      </c>
      <c r="S239" s="185">
        <f>S216+S218+S221+S224+S228+S232</f>
        <v>530.39</v>
      </c>
      <c r="T239" s="912"/>
      <c r="U239" s="912"/>
      <c r="V239" s="992"/>
      <c r="W239" s="992"/>
      <c r="X239" s="905"/>
      <c r="Y239" s="905"/>
      <c r="AB239" s="68"/>
      <c r="AC239" s="6"/>
      <c r="AD239" s="6"/>
      <c r="AE239" s="6"/>
      <c r="AF239" s="6"/>
    </row>
    <row r="240" spans="1:32" ht="20.100000000000001" customHeight="1" thickBot="1">
      <c r="A240" s="144">
        <v>193</v>
      </c>
      <c r="B240" s="170"/>
      <c r="C240" s="1152"/>
      <c r="D240" s="1164"/>
      <c r="E240" s="298">
        <v>3</v>
      </c>
      <c r="F240" s="349">
        <f>F213+F219+F229</f>
        <v>68.069999999954732</v>
      </c>
      <c r="G240" s="349">
        <f>G222+G226</f>
        <v>54.900000000052387</v>
      </c>
      <c r="H240" s="910"/>
      <c r="I240" s="910"/>
      <c r="J240" s="349">
        <f>J213+J219+J229</f>
        <v>68.069999999954732</v>
      </c>
      <c r="K240" s="131">
        <f>K222+K226</f>
        <v>54.900000000052387</v>
      </c>
      <c r="L240" s="912"/>
      <c r="M240" s="912"/>
      <c r="N240" s="425">
        <f>N213+N219+N229</f>
        <v>149.24</v>
      </c>
      <c r="O240" s="425">
        <f>O218+O222+O226</f>
        <v>143.55000000000001</v>
      </c>
      <c r="P240" s="913"/>
      <c r="Q240" s="913"/>
      <c r="R240" s="425">
        <f>R213+R219+R222+R225+R229</f>
        <v>149.24</v>
      </c>
      <c r="S240" s="425">
        <f>S222+S226</f>
        <v>140.35</v>
      </c>
      <c r="T240" s="912"/>
      <c r="U240" s="912"/>
      <c r="V240" s="993"/>
      <c r="W240" s="993"/>
      <c r="X240" s="905"/>
      <c r="Y240" s="905"/>
      <c r="AB240" s="6"/>
      <c r="AC240" s="6"/>
      <c r="AD240" s="6"/>
      <c r="AE240" s="6"/>
      <c r="AF240" s="6"/>
    </row>
    <row r="241" spans="1:34" s="81" customFormat="1" ht="20.100000000000001" customHeight="1">
      <c r="A241" s="144"/>
      <c r="B241" s="116"/>
      <c r="C241" s="1150" t="s">
        <v>122</v>
      </c>
      <c r="D241" s="1151"/>
      <c r="E241" s="270"/>
      <c r="F241" s="182">
        <f>F239+F240</f>
        <v>139.32359999979195</v>
      </c>
      <c r="G241" s="348">
        <f>G239+G240</f>
        <v>206.33868000019532</v>
      </c>
      <c r="H241" s="19">
        <f>F241</f>
        <v>139.32359999979195</v>
      </c>
      <c r="I241" s="19">
        <f>G241</f>
        <v>206.33868000019532</v>
      </c>
      <c r="J241" s="187">
        <f>J239+J240</f>
        <v>290.76227999993489</v>
      </c>
      <c r="K241" s="187">
        <f>K239+K240</f>
        <v>277.59228000003253</v>
      </c>
      <c r="L241" s="913"/>
      <c r="M241" s="913"/>
      <c r="N241" s="411">
        <f>N239+N240</f>
        <v>447.10500000000002</v>
      </c>
      <c r="O241" s="411">
        <f>O239+O240</f>
        <v>376.07499999999999</v>
      </c>
      <c r="P241" s="185">
        <f>N241</f>
        <v>447.10500000000002</v>
      </c>
      <c r="Q241" s="15">
        <f>O241</f>
        <v>376.07499999999999</v>
      </c>
      <c r="R241" s="457">
        <f>R239+R240</f>
        <v>679.63</v>
      </c>
      <c r="S241" s="457">
        <f>S239+S240</f>
        <v>670.74</v>
      </c>
      <c r="T241" s="913"/>
      <c r="U241" s="913"/>
      <c r="V241" s="112">
        <v>320</v>
      </c>
      <c r="W241" s="112">
        <v>320</v>
      </c>
      <c r="X241" s="905"/>
      <c r="Y241" s="905"/>
      <c r="AB241" s="6"/>
      <c r="AC241" s="6"/>
      <c r="AD241" s="6"/>
      <c r="AE241" s="6"/>
      <c r="AF241" s="6"/>
    </row>
    <row r="242" spans="1:34" ht="20.100000000000001" customHeight="1" thickBot="1">
      <c r="A242" s="144">
        <v>194</v>
      </c>
      <c r="B242" s="17"/>
      <c r="C242" s="1152"/>
      <c r="D242" s="1153"/>
      <c r="E242" s="340"/>
      <c r="F242" s="958">
        <f>F241+G241</f>
        <v>345.66227999998728</v>
      </c>
      <c r="G242" s="959"/>
      <c r="H242" s="973"/>
      <c r="I242" s="973"/>
      <c r="J242" s="958">
        <f>J241+K241</f>
        <v>568.35455999996748</v>
      </c>
      <c r="K242" s="959"/>
      <c r="L242" s="346">
        <f>MAX(J241,K241)</f>
        <v>290.76227999993489</v>
      </c>
      <c r="M242" s="346">
        <f>MAX(J241,K241)</f>
        <v>290.76227999993489</v>
      </c>
      <c r="N242" s="948">
        <f>N241+O241</f>
        <v>823.18000000000006</v>
      </c>
      <c r="O242" s="949"/>
      <c r="P242" s="939"/>
      <c r="Q242" s="939"/>
      <c r="R242" s="948">
        <f>R241+S241</f>
        <v>1350.37</v>
      </c>
      <c r="S242" s="949"/>
      <c r="T242" s="185">
        <f>MAX(R241,S241)</f>
        <v>679.63</v>
      </c>
      <c r="U242" s="185">
        <f>MAX(R241,S241)</f>
        <v>679.63</v>
      </c>
      <c r="V242" s="815"/>
      <c r="W242" s="816"/>
      <c r="X242" s="906"/>
      <c r="Y242" s="906"/>
      <c r="AB242" s="6"/>
      <c r="AC242" s="6"/>
      <c r="AD242" s="6"/>
      <c r="AE242" s="6"/>
      <c r="AF242" s="6"/>
    </row>
    <row r="243" spans="1:34" ht="20.100000000000001" customHeight="1">
      <c r="A243" s="144">
        <v>195</v>
      </c>
      <c r="B243" s="17"/>
      <c r="C243" s="1013" t="s">
        <v>66</v>
      </c>
      <c r="D243" s="1014"/>
      <c r="E243" s="962" t="s">
        <v>114</v>
      </c>
      <c r="F243" s="187"/>
      <c r="G243" s="187"/>
      <c r="H243" s="973"/>
      <c r="I243" s="973"/>
      <c r="J243" s="529">
        <f>V241-J241</f>
        <v>29.23772000006511</v>
      </c>
      <c r="K243" s="187">
        <f>W241-K241</f>
        <v>42.407719999967469</v>
      </c>
      <c r="L243" s="908"/>
      <c r="M243" s="908"/>
      <c r="N243" s="427"/>
      <c r="O243" s="427"/>
      <c r="P243" s="940"/>
      <c r="Q243" s="940"/>
      <c r="R243" s="427">
        <f>V241-R241</f>
        <v>-359.63</v>
      </c>
      <c r="S243" s="427">
        <f>W241-S241</f>
        <v>-350.74</v>
      </c>
      <c r="T243" s="940"/>
      <c r="U243" s="940"/>
      <c r="V243" s="869"/>
      <c r="W243" s="869"/>
      <c r="X243" s="13"/>
      <c r="Y243" s="35"/>
      <c r="AB243" s="6"/>
      <c r="AC243" s="6"/>
      <c r="AD243" s="6"/>
      <c r="AE243" s="6"/>
      <c r="AF243" s="6"/>
    </row>
    <row r="244" spans="1:34" s="81" customFormat="1" ht="20.100000000000001" customHeight="1">
      <c r="A244" s="144"/>
      <c r="B244" s="17"/>
      <c r="C244" s="1015"/>
      <c r="D244" s="987"/>
      <c r="E244" s="963"/>
      <c r="F244" s="936"/>
      <c r="G244" s="937"/>
      <c r="H244" s="973"/>
      <c r="I244" s="973"/>
      <c r="J244" s="960">
        <f>J243+K243</f>
        <v>71.645440000032579</v>
      </c>
      <c r="K244" s="961"/>
      <c r="L244" s="909"/>
      <c r="M244" s="909"/>
      <c r="N244" s="24"/>
      <c r="O244" s="24"/>
      <c r="P244" s="940"/>
      <c r="Q244" s="940"/>
      <c r="R244" s="964">
        <f>R243+S243</f>
        <v>-710.37</v>
      </c>
      <c r="S244" s="965"/>
      <c r="T244" s="940"/>
      <c r="U244" s="940"/>
      <c r="V244" s="989"/>
      <c r="W244" s="989"/>
      <c r="X244" s="115"/>
      <c r="Y244" s="109"/>
      <c r="AB244" s="6"/>
      <c r="AC244" s="6"/>
      <c r="AD244" s="6"/>
      <c r="AE244" s="6"/>
      <c r="AF244" s="6"/>
    </row>
    <row r="245" spans="1:34" ht="20.100000000000001" customHeight="1">
      <c r="A245" s="144">
        <v>196</v>
      </c>
      <c r="B245" s="17"/>
      <c r="C245" s="868"/>
      <c r="D245" s="988"/>
      <c r="E245" s="254" t="s">
        <v>111</v>
      </c>
      <c r="F245" s="936"/>
      <c r="G245" s="937"/>
      <c r="H245" s="973"/>
      <c r="I245" s="973"/>
      <c r="J245" s="960">
        <f>J243</f>
        <v>29.23772000006511</v>
      </c>
      <c r="K245" s="961"/>
      <c r="L245" s="910"/>
      <c r="M245" s="910"/>
      <c r="N245" s="18"/>
      <c r="O245" s="316"/>
      <c r="P245" s="941"/>
      <c r="Q245" s="941"/>
      <c r="R245" s="936">
        <v>0</v>
      </c>
      <c r="S245" s="937"/>
      <c r="T245" s="941"/>
      <c r="U245" s="941"/>
      <c r="V245" s="990"/>
      <c r="W245" s="990"/>
      <c r="X245" s="13"/>
      <c r="Y245" s="35"/>
      <c r="AB245" s="6"/>
      <c r="AC245" s="6"/>
      <c r="AD245" s="6"/>
      <c r="AE245" s="6"/>
      <c r="AF245" s="6"/>
    </row>
    <row r="246" spans="1:34" ht="21.95" customHeight="1">
      <c r="A246" s="478">
        <v>1</v>
      </c>
      <c r="B246" s="400">
        <v>2</v>
      </c>
      <c r="C246" s="966">
        <v>3</v>
      </c>
      <c r="D246" s="967"/>
      <c r="E246" s="481">
        <v>4</v>
      </c>
      <c r="F246" s="399">
        <v>5</v>
      </c>
      <c r="G246" s="399">
        <v>6</v>
      </c>
      <c r="H246" s="399">
        <v>7</v>
      </c>
      <c r="I246" s="399">
        <v>8</v>
      </c>
      <c r="J246" s="399">
        <v>9</v>
      </c>
      <c r="K246" s="399">
        <v>10</v>
      </c>
      <c r="L246" s="399">
        <v>11</v>
      </c>
      <c r="M246" s="399">
        <v>12</v>
      </c>
      <c r="N246" s="399">
        <v>13</v>
      </c>
      <c r="O246" s="399">
        <v>14</v>
      </c>
      <c r="P246" s="399">
        <v>15</v>
      </c>
      <c r="Q246" s="399">
        <v>16</v>
      </c>
      <c r="R246" s="399">
        <v>17</v>
      </c>
      <c r="S246" s="399">
        <v>18</v>
      </c>
      <c r="T246" s="399">
        <v>19</v>
      </c>
      <c r="U246" s="399">
        <v>20</v>
      </c>
      <c r="V246" s="399">
        <v>21</v>
      </c>
      <c r="W246" s="399">
        <v>22</v>
      </c>
      <c r="X246" s="399">
        <v>23</v>
      </c>
      <c r="Y246" s="401">
        <v>24</v>
      </c>
      <c r="AB246" s="6"/>
      <c r="AC246" s="6"/>
      <c r="AD246" s="6"/>
      <c r="AE246" s="6"/>
      <c r="AF246" s="6"/>
    </row>
    <row r="247" spans="1:34" ht="23.25" customHeight="1">
      <c r="A247" s="810" t="s">
        <v>88</v>
      </c>
      <c r="B247" s="997"/>
      <c r="C247" s="997"/>
      <c r="D247" s="997"/>
      <c r="E247" s="997"/>
      <c r="F247" s="997"/>
      <c r="G247" s="997"/>
      <c r="H247" s="997"/>
      <c r="I247" s="997"/>
      <c r="J247" s="997"/>
      <c r="K247" s="997"/>
      <c r="L247" s="997"/>
      <c r="M247" s="997"/>
      <c r="N247" s="997"/>
      <c r="O247" s="997"/>
      <c r="P247" s="997"/>
      <c r="Q247" s="997"/>
      <c r="R247" s="997"/>
      <c r="S247" s="997"/>
      <c r="T247" s="997"/>
      <c r="U247" s="997"/>
      <c r="V247" s="997"/>
      <c r="W247" s="997"/>
      <c r="X247" s="997"/>
      <c r="Y247" s="997"/>
      <c r="Z247" s="997"/>
      <c r="AA247" s="998"/>
      <c r="AD247" s="1045" t="s">
        <v>14</v>
      </c>
      <c r="AE247" s="1046"/>
      <c r="AF247" s="1046"/>
      <c r="AG247" s="1046"/>
      <c r="AH247" s="1047"/>
    </row>
    <row r="248" spans="1:34" ht="20.100000000000001" customHeight="1" thickBot="1">
      <c r="A248" s="117">
        <v>197</v>
      </c>
      <c r="B248" s="262" t="s">
        <v>286</v>
      </c>
      <c r="C248" s="1069" t="s">
        <v>1</v>
      </c>
      <c r="D248" s="1070"/>
      <c r="E248" s="468">
        <v>3</v>
      </c>
      <c r="F248" s="263"/>
      <c r="G248" s="449">
        <f>[1]МОЩНОСТИ!$J$56</f>
        <v>4.9964231585350269</v>
      </c>
      <c r="H248" s="1072"/>
      <c r="I248" s="1072"/>
      <c r="J248" s="278"/>
      <c r="K248" s="486">
        <f>G248</f>
        <v>4.9964231585350269</v>
      </c>
      <c r="L248" s="911"/>
      <c r="M248" s="1216"/>
      <c r="N248" s="415"/>
      <c r="O248" s="405">
        <v>2</v>
      </c>
      <c r="P248" s="911"/>
      <c r="Q248" s="911"/>
      <c r="R248" s="131"/>
      <c r="S248" s="131">
        <f>O248</f>
        <v>2</v>
      </c>
      <c r="T248" s="911"/>
      <c r="U248" s="911"/>
      <c r="V248" s="991"/>
      <c r="W248" s="72"/>
      <c r="X248" s="1012" t="s">
        <v>119</v>
      </c>
      <c r="Y248" s="1012" t="s">
        <v>119</v>
      </c>
      <c r="AB248" s="78">
        <v>1</v>
      </c>
      <c r="AC248" s="77"/>
      <c r="AD248" s="6"/>
      <c r="AE248" s="78">
        <v>1</v>
      </c>
      <c r="AF248" s="6"/>
    </row>
    <row r="249" spans="1:34" ht="20.100000000000001" customHeight="1" thickBot="1">
      <c r="A249" s="122">
        <v>198</v>
      </c>
      <c r="B249" s="216" t="s">
        <v>286</v>
      </c>
      <c r="C249" s="1225" t="s">
        <v>2</v>
      </c>
      <c r="D249" s="1226"/>
      <c r="E249" s="240">
        <v>3</v>
      </c>
      <c r="F249" s="265"/>
      <c r="G249" s="450">
        <f>[1]МОЩНОСТИ!$J$59</f>
        <v>0</v>
      </c>
      <c r="H249" s="1072"/>
      <c r="I249" s="1072"/>
      <c r="J249" s="280"/>
      <c r="K249" s="280">
        <f>G249</f>
        <v>0</v>
      </c>
      <c r="L249" s="912"/>
      <c r="M249" s="880"/>
      <c r="N249" s="418"/>
      <c r="O249" s="288">
        <v>3</v>
      </c>
      <c r="P249" s="912"/>
      <c r="Q249" s="912"/>
      <c r="R249" s="397"/>
      <c r="S249" s="397">
        <f>O249</f>
        <v>3</v>
      </c>
      <c r="T249" s="912"/>
      <c r="U249" s="912"/>
      <c r="V249" s="992"/>
      <c r="W249" s="992"/>
      <c r="X249" s="1012"/>
      <c r="Y249" s="1012"/>
      <c r="AB249" s="78">
        <v>1</v>
      </c>
      <c r="AC249" s="6"/>
      <c r="AD249" s="6"/>
      <c r="AE249" s="78">
        <v>1</v>
      </c>
      <c r="AF249" s="6"/>
    </row>
    <row r="250" spans="1:34" ht="20.100000000000001" customHeight="1" thickBot="1">
      <c r="A250" s="122">
        <v>199</v>
      </c>
      <c r="B250" s="216" t="s">
        <v>286</v>
      </c>
      <c r="C250" s="1118" t="s">
        <v>331</v>
      </c>
      <c r="D250" s="1119"/>
      <c r="E250" s="240">
        <v>3</v>
      </c>
      <c r="F250" s="266"/>
      <c r="G250" s="451">
        <f>[1]МОЩНОСТИ!$J$58</f>
        <v>2.5043952712954036</v>
      </c>
      <c r="H250" s="1072"/>
      <c r="I250" s="1072"/>
      <c r="J250" s="279"/>
      <c r="K250" s="458">
        <f t="shared" ref="K250:K252" si="5">G250</f>
        <v>2.5043952712954036</v>
      </c>
      <c r="L250" s="912"/>
      <c r="M250" s="880"/>
      <c r="N250" s="418"/>
      <c r="O250" s="288">
        <v>3</v>
      </c>
      <c r="P250" s="912"/>
      <c r="Q250" s="912"/>
      <c r="R250" s="397"/>
      <c r="S250" s="397">
        <f>O250</f>
        <v>3</v>
      </c>
      <c r="T250" s="912"/>
      <c r="U250" s="912"/>
      <c r="V250" s="992"/>
      <c r="W250" s="992"/>
      <c r="X250" s="1012"/>
      <c r="Y250" s="1012"/>
      <c r="AB250" s="78">
        <v>1</v>
      </c>
      <c r="AC250" s="77"/>
      <c r="AD250" s="6"/>
      <c r="AE250" s="78">
        <v>1</v>
      </c>
      <c r="AF250" s="6"/>
    </row>
    <row r="251" spans="1:34" ht="20.100000000000001" customHeight="1" thickBot="1">
      <c r="A251" s="122">
        <v>200</v>
      </c>
      <c r="B251" s="216" t="s">
        <v>286</v>
      </c>
      <c r="C251" s="1118" t="s">
        <v>15</v>
      </c>
      <c r="D251" s="1119"/>
      <c r="E251" s="239">
        <v>3</v>
      </c>
      <c r="F251" s="266"/>
      <c r="G251" s="451">
        <f>[1]МОЩНОСТИ!$J$98</f>
        <v>0.80697180963963</v>
      </c>
      <c r="H251" s="1072"/>
      <c r="I251" s="1072"/>
      <c r="J251" s="279"/>
      <c r="K251" s="458">
        <f t="shared" si="5"/>
        <v>0.80697180963963</v>
      </c>
      <c r="L251" s="912"/>
      <c r="M251" s="880"/>
      <c r="N251" s="418"/>
      <c r="O251" s="288">
        <v>2.5</v>
      </c>
      <c r="P251" s="912"/>
      <c r="Q251" s="912"/>
      <c r="R251" s="397"/>
      <c r="S251" s="397">
        <f>O251</f>
        <v>2.5</v>
      </c>
      <c r="T251" s="912"/>
      <c r="U251" s="912"/>
      <c r="V251" s="992"/>
      <c r="W251" s="992"/>
      <c r="X251" s="1012"/>
      <c r="Y251" s="1012"/>
      <c r="AB251" s="78">
        <v>1</v>
      </c>
      <c r="AC251" s="6"/>
      <c r="AD251" s="6"/>
      <c r="AE251" s="78">
        <v>1</v>
      </c>
      <c r="AF251" s="6"/>
    </row>
    <row r="252" spans="1:34" ht="20.100000000000001" customHeight="1">
      <c r="A252" s="460">
        <v>201</v>
      </c>
      <c r="B252" s="267" t="s">
        <v>286</v>
      </c>
      <c r="C252" s="1063" t="s">
        <v>8</v>
      </c>
      <c r="D252" s="1064"/>
      <c r="E252" s="241">
        <v>3</v>
      </c>
      <c r="F252" s="264"/>
      <c r="G252" s="358">
        <f>[1]МОЩНОСТИ!$J$57</f>
        <v>1.8922097605343049</v>
      </c>
      <c r="H252" s="1072"/>
      <c r="I252" s="1072"/>
      <c r="J252" s="264"/>
      <c r="K252" s="461">
        <f t="shared" si="5"/>
        <v>1.8922097605343049</v>
      </c>
      <c r="L252" s="912"/>
      <c r="M252" s="880"/>
      <c r="N252" s="294"/>
      <c r="O252" s="388">
        <v>2.5</v>
      </c>
      <c r="P252" s="912"/>
      <c r="Q252" s="912"/>
      <c r="R252" s="395"/>
      <c r="S252" s="395">
        <f>O252</f>
        <v>2.5</v>
      </c>
      <c r="T252" s="912"/>
      <c r="U252" s="912"/>
      <c r="V252" s="992"/>
      <c r="W252" s="992"/>
      <c r="X252" s="1012"/>
      <c r="Y252" s="1012"/>
      <c r="AB252" s="78">
        <v>1</v>
      </c>
      <c r="AC252" s="77"/>
      <c r="AD252" s="6"/>
      <c r="AE252" s="78">
        <v>1</v>
      </c>
      <c r="AF252" s="6"/>
    </row>
    <row r="253" spans="1:34" ht="20.100000000000001" customHeight="1">
      <c r="A253" s="144">
        <v>202</v>
      </c>
      <c r="B253" s="156" t="s">
        <v>253</v>
      </c>
      <c r="C253" s="1120" t="s">
        <v>3</v>
      </c>
      <c r="D253" s="983"/>
      <c r="E253" s="1074">
        <v>2</v>
      </c>
      <c r="F253" s="195"/>
      <c r="G253" s="195"/>
      <c r="H253" s="1072"/>
      <c r="I253" s="1072"/>
      <c r="J253" s="485">
        <f>G254</f>
        <v>4.7332800000091479</v>
      </c>
      <c r="K253" s="485"/>
      <c r="L253" s="912"/>
      <c r="M253" s="880"/>
      <c r="N253" s="377"/>
      <c r="O253" s="377"/>
      <c r="P253" s="912"/>
      <c r="Q253" s="912"/>
      <c r="R253" s="387">
        <f>O254</f>
        <v>5</v>
      </c>
      <c r="S253" s="387"/>
      <c r="T253" s="912"/>
      <c r="U253" s="912"/>
      <c r="V253" s="992"/>
      <c r="W253" s="992"/>
      <c r="X253" s="1012"/>
      <c r="Y253" s="1012"/>
      <c r="AB253" s="6"/>
      <c r="AC253" s="79">
        <v>1</v>
      </c>
      <c r="AD253" s="6"/>
      <c r="AE253" s="78">
        <v>1</v>
      </c>
      <c r="AF253" s="6"/>
    </row>
    <row r="254" spans="1:34" ht="22.5" customHeight="1" thickBot="1">
      <c r="A254" s="117">
        <v>203</v>
      </c>
      <c r="B254" s="215" t="s">
        <v>259</v>
      </c>
      <c r="C254" s="1193"/>
      <c r="D254" s="1194"/>
      <c r="E254" s="1075"/>
      <c r="F254" s="268"/>
      <c r="G254" s="416">
        <f>[1]МОЩНОСТИ!$J$19+[1]МОЩНОСТИ!$J$18</f>
        <v>4.7332800000091479</v>
      </c>
      <c r="H254" s="1072"/>
      <c r="I254" s="1072"/>
      <c r="J254" s="416"/>
      <c r="K254" s="416">
        <f>G254</f>
        <v>4.7332800000091479</v>
      </c>
      <c r="L254" s="912"/>
      <c r="M254" s="880"/>
      <c r="N254" s="415"/>
      <c r="O254" s="405">
        <v>5</v>
      </c>
      <c r="P254" s="912"/>
      <c r="Q254" s="912"/>
      <c r="R254" s="131"/>
      <c r="S254" s="131">
        <f>O254</f>
        <v>5</v>
      </c>
      <c r="T254" s="912"/>
      <c r="U254" s="912"/>
      <c r="V254" s="992"/>
      <c r="W254" s="992"/>
      <c r="X254" s="1012"/>
      <c r="Y254" s="1012"/>
      <c r="AB254" s="78">
        <v>1</v>
      </c>
      <c r="AC254" s="77"/>
      <c r="AD254" s="6"/>
      <c r="AE254" s="78">
        <v>1</v>
      </c>
      <c r="AF254" s="6"/>
    </row>
    <row r="255" spans="1:34" ht="24.75" customHeight="1" thickBot="1">
      <c r="A255" s="122">
        <v>204</v>
      </c>
      <c r="B255" s="237" t="s">
        <v>284</v>
      </c>
      <c r="C255" s="1067" t="s">
        <v>57</v>
      </c>
      <c r="D255" s="1068"/>
      <c r="E255" s="239">
        <v>3</v>
      </c>
      <c r="F255" s="451">
        <f>[1]МОЩНОСТИ!$J$72</f>
        <v>2.4000000000046384</v>
      </c>
      <c r="G255" s="266"/>
      <c r="H255" s="1072"/>
      <c r="I255" s="1072"/>
      <c r="J255" s="279">
        <f>F255</f>
        <v>2.4000000000046384</v>
      </c>
      <c r="K255" s="279"/>
      <c r="L255" s="912"/>
      <c r="M255" s="880"/>
      <c r="N255" s="402">
        <v>3</v>
      </c>
      <c r="O255" s="288"/>
      <c r="P255" s="912"/>
      <c r="Q255" s="912"/>
      <c r="R255" s="397">
        <f>N255</f>
        <v>3</v>
      </c>
      <c r="S255" s="397"/>
      <c r="T255" s="912"/>
      <c r="U255" s="912"/>
      <c r="V255" s="992"/>
      <c r="W255" s="992"/>
      <c r="X255" s="1012"/>
      <c r="Y255" s="1012"/>
      <c r="AB255" s="6"/>
      <c r="AC255" s="79">
        <v>1</v>
      </c>
      <c r="AD255" s="6"/>
      <c r="AE255" s="6"/>
      <c r="AF255" s="79">
        <v>1</v>
      </c>
    </row>
    <row r="256" spans="1:34" s="81" customFormat="1" ht="24.75" customHeight="1">
      <c r="A256" s="119"/>
      <c r="B256" s="214" t="s">
        <v>309</v>
      </c>
      <c r="C256" s="1008" t="s">
        <v>343</v>
      </c>
      <c r="D256" s="1009"/>
      <c r="E256" s="270">
        <v>2</v>
      </c>
      <c r="F256" s="452">
        <f>[1]МОЩНОСТИ!$J$94+[1]МОЩНОСТИ!$J$95</f>
        <v>27.200000000011642</v>
      </c>
      <c r="G256" s="271"/>
      <c r="H256" s="1072"/>
      <c r="I256" s="1072"/>
      <c r="J256" s="276">
        <f>F256</f>
        <v>27.200000000011642</v>
      </c>
      <c r="K256" s="264"/>
      <c r="L256" s="912"/>
      <c r="M256" s="880"/>
      <c r="N256" s="388">
        <v>258.60000000000002</v>
      </c>
      <c r="O256" s="388"/>
      <c r="P256" s="912"/>
      <c r="Q256" s="912"/>
      <c r="R256" s="395">
        <f>N256</f>
        <v>258.60000000000002</v>
      </c>
      <c r="S256" s="395"/>
      <c r="T256" s="912"/>
      <c r="U256" s="912"/>
      <c r="V256" s="992"/>
      <c r="W256" s="992"/>
      <c r="X256" s="1012"/>
      <c r="Y256" s="1012"/>
      <c r="AB256" s="6"/>
      <c r="AC256" s="79"/>
      <c r="AD256" s="6"/>
      <c r="AE256" s="6"/>
      <c r="AF256" s="79"/>
    </row>
    <row r="257" spans="1:32" ht="23.25" customHeight="1" thickBot="1">
      <c r="A257" s="117">
        <v>205</v>
      </c>
      <c r="B257" s="215" t="s">
        <v>261</v>
      </c>
      <c r="C257" s="954"/>
      <c r="D257" s="955"/>
      <c r="E257" s="298">
        <v>2</v>
      </c>
      <c r="F257" s="272"/>
      <c r="G257" s="269"/>
      <c r="H257" s="1072"/>
      <c r="I257" s="1072"/>
      <c r="J257" s="277"/>
      <c r="K257" s="454">
        <f>F256</f>
        <v>27.200000000011642</v>
      </c>
      <c r="L257" s="912"/>
      <c r="M257" s="880"/>
      <c r="N257" s="405"/>
      <c r="O257" s="405"/>
      <c r="P257" s="912"/>
      <c r="Q257" s="912"/>
      <c r="R257" s="131"/>
      <c r="S257" s="131">
        <f>N256</f>
        <v>258.60000000000002</v>
      </c>
      <c r="T257" s="912"/>
      <c r="U257" s="912"/>
      <c r="V257" s="992"/>
      <c r="W257" s="992"/>
      <c r="X257" s="1012"/>
      <c r="Y257" s="1012"/>
      <c r="AB257" s="6"/>
      <c r="AC257" s="79">
        <v>1</v>
      </c>
      <c r="AD257" s="6"/>
      <c r="AE257" s="6"/>
      <c r="AF257" s="79">
        <v>1</v>
      </c>
    </row>
    <row r="258" spans="1:32" ht="21.95" customHeight="1">
      <c r="A258" s="119">
        <v>206</v>
      </c>
      <c r="B258" s="214" t="s">
        <v>310</v>
      </c>
      <c r="C258" s="976" t="s">
        <v>213</v>
      </c>
      <c r="D258" s="977"/>
      <c r="E258" s="902">
        <v>3</v>
      </c>
      <c r="F258" s="453">
        <f>[1]МОЩНОСТИ!$J$200</f>
        <v>17.400000000052387</v>
      </c>
      <c r="G258" s="271"/>
      <c r="H258" s="1072"/>
      <c r="I258" s="1072"/>
      <c r="J258" s="276">
        <f>F258+G259</f>
        <v>32.700000000004366</v>
      </c>
      <c r="K258" s="264"/>
      <c r="L258" s="912"/>
      <c r="M258" s="880"/>
      <c r="N258" s="403">
        <v>42.14</v>
      </c>
      <c r="O258" s="403"/>
      <c r="P258" s="912"/>
      <c r="Q258" s="912"/>
      <c r="R258" s="390">
        <f>N258+O259</f>
        <v>84.28</v>
      </c>
      <c r="S258" s="390"/>
      <c r="T258" s="912"/>
      <c r="U258" s="912"/>
      <c r="V258" s="992"/>
      <c r="W258" s="992"/>
      <c r="X258" s="1012"/>
      <c r="Y258" s="1012"/>
      <c r="AB258" s="6"/>
      <c r="AC258" s="79">
        <v>1</v>
      </c>
      <c r="AD258" s="6"/>
      <c r="AE258" s="78">
        <v>1</v>
      </c>
      <c r="AF258" s="6"/>
    </row>
    <row r="259" spans="1:32" ht="21.95" customHeight="1" thickBot="1">
      <c r="A259" s="117">
        <v>207</v>
      </c>
      <c r="B259" s="215" t="s">
        <v>279</v>
      </c>
      <c r="C259" s="978"/>
      <c r="D259" s="979"/>
      <c r="E259" s="903"/>
      <c r="F259" s="268"/>
      <c r="G259" s="416">
        <f>[1]МОЩНОСТИ!$J$201</f>
        <v>15.299999999951979</v>
      </c>
      <c r="H259" s="1072"/>
      <c r="I259" s="1072"/>
      <c r="J259" s="269"/>
      <c r="K259" s="269">
        <f>F258+G259</f>
        <v>32.700000000004366</v>
      </c>
      <c r="L259" s="912"/>
      <c r="M259" s="880"/>
      <c r="N259" s="412"/>
      <c r="O259" s="406">
        <v>42.14</v>
      </c>
      <c r="P259" s="912"/>
      <c r="Q259" s="912"/>
      <c r="R259" s="425"/>
      <c r="S259" s="425">
        <f>N258+O259</f>
        <v>84.28</v>
      </c>
      <c r="T259" s="912"/>
      <c r="U259" s="912"/>
      <c r="V259" s="992"/>
      <c r="W259" s="992"/>
      <c r="X259" s="1012"/>
      <c r="Y259" s="1012"/>
      <c r="AB259" s="78">
        <v>1</v>
      </c>
      <c r="AC259" s="77"/>
      <c r="AD259" s="6"/>
      <c r="AE259" s="78">
        <v>1</v>
      </c>
      <c r="AF259" s="6"/>
    </row>
    <row r="260" spans="1:32" ht="18.95" customHeight="1">
      <c r="A260" s="119">
        <v>208</v>
      </c>
      <c r="B260" s="214" t="s">
        <v>299</v>
      </c>
      <c r="C260" s="976" t="s">
        <v>214</v>
      </c>
      <c r="D260" s="977"/>
      <c r="E260" s="902">
        <v>2</v>
      </c>
      <c r="F260" s="273"/>
      <c r="G260" s="273"/>
      <c r="H260" s="1072"/>
      <c r="I260" s="1072"/>
      <c r="J260" s="281">
        <f>G261</f>
        <v>16.273949999978473</v>
      </c>
      <c r="K260" s="264"/>
      <c r="L260" s="912"/>
      <c r="M260" s="880"/>
      <c r="N260" s="388"/>
      <c r="O260" s="388"/>
      <c r="P260" s="912"/>
      <c r="Q260" s="912"/>
      <c r="R260" s="395">
        <f>O261</f>
        <v>63.12</v>
      </c>
      <c r="S260" s="395"/>
      <c r="T260" s="912"/>
      <c r="U260" s="912"/>
      <c r="V260" s="992"/>
      <c r="W260" s="992"/>
      <c r="X260" s="1012"/>
      <c r="Y260" s="1012"/>
      <c r="AB260" s="6"/>
      <c r="AC260" s="79">
        <v>1</v>
      </c>
      <c r="AD260" s="6"/>
      <c r="AE260" s="78">
        <v>1</v>
      </c>
      <c r="AF260" s="6"/>
    </row>
    <row r="261" spans="1:32" ht="18.95" customHeight="1" thickBot="1">
      <c r="A261" s="117">
        <v>209</v>
      </c>
      <c r="B261" s="215" t="s">
        <v>254</v>
      </c>
      <c r="C261" s="978"/>
      <c r="D261" s="979"/>
      <c r="E261" s="903"/>
      <c r="F261" s="268"/>
      <c r="G261" s="274">
        <f>[1]МОЩНОСТИ!$J$202+[1]МОЩНОСТИ!$J$203</f>
        <v>16.273949999978473</v>
      </c>
      <c r="H261" s="1072"/>
      <c r="I261" s="1072"/>
      <c r="J261" s="274"/>
      <c r="K261" s="274">
        <f>J260</f>
        <v>16.273949999978473</v>
      </c>
      <c r="L261" s="912"/>
      <c r="M261" s="880"/>
      <c r="N261" s="415"/>
      <c r="O261" s="405">
        <v>63.12</v>
      </c>
      <c r="P261" s="912"/>
      <c r="Q261" s="912"/>
      <c r="R261" s="131"/>
      <c r="S261" s="131">
        <f>O261</f>
        <v>63.12</v>
      </c>
      <c r="T261" s="912"/>
      <c r="U261" s="912"/>
      <c r="V261" s="992"/>
      <c r="W261" s="992"/>
      <c r="X261" s="1012"/>
      <c r="Y261" s="1012"/>
      <c r="AB261" s="78">
        <v>1</v>
      </c>
      <c r="AC261" s="77"/>
      <c r="AD261" s="6"/>
      <c r="AE261" s="78">
        <v>1</v>
      </c>
      <c r="AF261" s="6"/>
    </row>
    <row r="262" spans="1:32" ht="23.1" customHeight="1">
      <c r="A262" s="119">
        <v>210</v>
      </c>
      <c r="B262" s="214" t="s">
        <v>260</v>
      </c>
      <c r="C262" s="976" t="s">
        <v>215</v>
      </c>
      <c r="D262" s="977"/>
      <c r="E262" s="902">
        <v>2</v>
      </c>
      <c r="F262" s="453">
        <f>[1]МОЩНОСТИ!$J$204+[1]МОЩНОСТИ!$J$205</f>
        <v>20.100000000019236</v>
      </c>
      <c r="G262" s="273"/>
      <c r="H262" s="1072"/>
      <c r="I262" s="1072"/>
      <c r="J262" s="264">
        <f>F262</f>
        <v>20.100000000019236</v>
      </c>
      <c r="K262" s="264"/>
      <c r="L262" s="912"/>
      <c r="M262" s="880"/>
      <c r="N262" s="391">
        <v>8.74</v>
      </c>
      <c r="O262" s="392"/>
      <c r="P262" s="912"/>
      <c r="Q262" s="912"/>
      <c r="R262" s="390">
        <f>N262</f>
        <v>8.74</v>
      </c>
      <c r="S262" s="390"/>
      <c r="T262" s="912"/>
      <c r="U262" s="912"/>
      <c r="V262" s="992"/>
      <c r="W262" s="992"/>
      <c r="X262" s="1012"/>
      <c r="Y262" s="1012"/>
      <c r="AB262" s="6"/>
      <c r="AC262" s="79">
        <v>1</v>
      </c>
      <c r="AD262" s="6"/>
      <c r="AE262" s="78">
        <v>1</v>
      </c>
      <c r="AF262" s="6"/>
    </row>
    <row r="263" spans="1:32" ht="23.1" customHeight="1" thickBot="1">
      <c r="A263" s="117">
        <v>211</v>
      </c>
      <c r="B263" s="215" t="s">
        <v>258</v>
      </c>
      <c r="C263" s="978"/>
      <c r="D263" s="979"/>
      <c r="E263" s="903"/>
      <c r="F263" s="269"/>
      <c r="G263" s="269"/>
      <c r="H263" s="1072"/>
      <c r="I263" s="1072"/>
      <c r="J263" s="269"/>
      <c r="K263" s="269">
        <f>F262</f>
        <v>20.100000000019236</v>
      </c>
      <c r="L263" s="912"/>
      <c r="M263" s="880"/>
      <c r="N263" s="415"/>
      <c r="O263" s="412"/>
      <c r="P263" s="912"/>
      <c r="Q263" s="912"/>
      <c r="R263" s="349"/>
      <c r="S263" s="349">
        <f>N262</f>
        <v>8.74</v>
      </c>
      <c r="T263" s="912"/>
      <c r="U263" s="912"/>
      <c r="V263" s="992"/>
      <c r="W263" s="992"/>
      <c r="X263" s="1012"/>
      <c r="Y263" s="1012"/>
      <c r="AB263" s="78">
        <v>1</v>
      </c>
      <c r="AC263" s="77"/>
      <c r="AD263" s="6"/>
      <c r="AE263" s="78">
        <v>1</v>
      </c>
      <c r="AF263" s="6"/>
    </row>
    <row r="264" spans="1:32" ht="23.1" customHeight="1">
      <c r="A264" s="119">
        <v>212</v>
      </c>
      <c r="B264" s="214" t="s">
        <v>257</v>
      </c>
      <c r="C264" s="976" t="s">
        <v>216</v>
      </c>
      <c r="D264" s="977"/>
      <c r="E264" s="902">
        <v>3</v>
      </c>
      <c r="F264" s="487">
        <f>[1]МОЩНОСТИ!$J$206</f>
        <v>23.699999999917054</v>
      </c>
      <c r="G264" s="273"/>
      <c r="H264" s="1072"/>
      <c r="I264" s="1072"/>
      <c r="J264" s="275">
        <f>F264</f>
        <v>23.699999999917054</v>
      </c>
      <c r="K264" s="275"/>
      <c r="L264" s="912"/>
      <c r="M264" s="880"/>
      <c r="N264" s="392">
        <v>67.13</v>
      </c>
      <c r="O264" s="392"/>
      <c r="P264" s="912"/>
      <c r="Q264" s="912"/>
      <c r="R264" s="390">
        <f>N264</f>
        <v>67.13</v>
      </c>
      <c r="S264" s="390"/>
      <c r="T264" s="912"/>
      <c r="U264" s="912"/>
      <c r="V264" s="992"/>
      <c r="W264" s="992"/>
      <c r="X264" s="1012"/>
      <c r="Y264" s="1012"/>
      <c r="AB264" s="6"/>
      <c r="AC264" s="79">
        <v>1</v>
      </c>
      <c r="AD264" s="6"/>
      <c r="AE264" s="78">
        <v>1</v>
      </c>
      <c r="AF264" s="6"/>
    </row>
    <row r="265" spans="1:32" ht="23.1" customHeight="1" thickBot="1">
      <c r="A265" s="117">
        <v>213</v>
      </c>
      <c r="B265" s="215" t="s">
        <v>263</v>
      </c>
      <c r="C265" s="978"/>
      <c r="D265" s="979"/>
      <c r="E265" s="903"/>
      <c r="F265" s="269"/>
      <c r="G265" s="269"/>
      <c r="H265" s="1072"/>
      <c r="I265" s="1072"/>
      <c r="J265" s="269"/>
      <c r="K265" s="269"/>
      <c r="L265" s="912"/>
      <c r="M265" s="880"/>
      <c r="N265" s="412"/>
      <c r="O265" s="412"/>
      <c r="P265" s="912"/>
      <c r="Q265" s="912"/>
      <c r="R265" s="428"/>
      <c r="S265" s="428"/>
      <c r="T265" s="912"/>
      <c r="U265" s="912"/>
      <c r="V265" s="992"/>
      <c r="W265" s="992"/>
      <c r="X265" s="1012"/>
      <c r="Y265" s="1012"/>
      <c r="AB265" s="78">
        <v>1</v>
      </c>
      <c r="AC265" s="6"/>
      <c r="AD265" s="6"/>
      <c r="AE265" s="78">
        <v>1</v>
      </c>
      <c r="AF265" s="6"/>
    </row>
    <row r="266" spans="1:32" ht="23.1" customHeight="1">
      <c r="A266" s="119">
        <v>214</v>
      </c>
      <c r="B266" s="214" t="s">
        <v>311</v>
      </c>
      <c r="C266" s="1158" t="s">
        <v>217</v>
      </c>
      <c r="D266" s="1158"/>
      <c r="E266" s="981">
        <v>3</v>
      </c>
      <c r="F266" s="273"/>
      <c r="G266" s="273"/>
      <c r="H266" s="1072"/>
      <c r="I266" s="1072"/>
      <c r="J266" s="264"/>
      <c r="K266" s="264"/>
      <c r="L266" s="912"/>
      <c r="M266" s="880"/>
      <c r="N266" s="413"/>
      <c r="O266" s="413"/>
      <c r="P266" s="912"/>
      <c r="Q266" s="912"/>
      <c r="R266" s="390"/>
      <c r="S266" s="390"/>
      <c r="T266" s="912"/>
      <c r="U266" s="912"/>
      <c r="V266" s="992"/>
      <c r="W266" s="992"/>
      <c r="X266" s="1012"/>
      <c r="Y266" s="1012"/>
      <c r="AB266" s="6"/>
      <c r="AC266" s="79">
        <v>1</v>
      </c>
      <c r="AD266" s="6"/>
      <c r="AE266" s="78">
        <v>1</v>
      </c>
      <c r="AF266" s="6"/>
    </row>
    <row r="267" spans="1:32" ht="23.1" customHeight="1" thickBot="1">
      <c r="A267" s="117">
        <v>215</v>
      </c>
      <c r="B267" s="215" t="s">
        <v>285</v>
      </c>
      <c r="C267" s="1159"/>
      <c r="D267" s="1159"/>
      <c r="E267" s="982"/>
      <c r="F267" s="268"/>
      <c r="G267" s="416">
        <f>[1]МОЩНОСТИ!$J$208</f>
        <v>30</v>
      </c>
      <c r="H267" s="1072"/>
      <c r="I267" s="1072"/>
      <c r="J267" s="269"/>
      <c r="K267" s="269">
        <f>G267</f>
        <v>30</v>
      </c>
      <c r="L267" s="912"/>
      <c r="M267" s="880"/>
      <c r="N267" s="415"/>
      <c r="O267" s="412">
        <v>99.34</v>
      </c>
      <c r="P267" s="912"/>
      <c r="Q267" s="912"/>
      <c r="R267" s="349"/>
      <c r="S267" s="349">
        <f>O267</f>
        <v>99.34</v>
      </c>
      <c r="T267" s="912"/>
      <c r="U267" s="912"/>
      <c r="V267" s="992"/>
      <c r="W267" s="992"/>
      <c r="X267" s="1012"/>
      <c r="Y267" s="1012"/>
      <c r="AB267" s="78">
        <v>1</v>
      </c>
      <c r="AC267" s="77"/>
      <c r="AD267" s="6"/>
      <c r="AE267" s="78">
        <v>1</v>
      </c>
      <c r="AF267" s="6"/>
    </row>
    <row r="268" spans="1:32" ht="23.1" customHeight="1">
      <c r="A268" s="462">
        <v>216</v>
      </c>
      <c r="B268" s="217"/>
      <c r="C268" s="10"/>
      <c r="D268" s="10"/>
      <c r="E268" s="241"/>
      <c r="F268" s="197"/>
      <c r="G268" s="197"/>
      <c r="H268" s="1072"/>
      <c r="I268" s="1072"/>
      <c r="J268" s="197"/>
      <c r="K268" s="197"/>
      <c r="L268" s="912"/>
      <c r="M268" s="880"/>
      <c r="N268" s="392"/>
      <c r="O268" s="392"/>
      <c r="P268" s="912"/>
      <c r="Q268" s="912"/>
      <c r="R268" s="389"/>
      <c r="S268" s="389"/>
      <c r="T268" s="912"/>
      <c r="U268" s="912"/>
      <c r="V268" s="992"/>
      <c r="W268" s="992"/>
      <c r="X268" s="1012"/>
      <c r="Y268" s="1012"/>
      <c r="AB268" s="6"/>
      <c r="AC268" s="6"/>
      <c r="AD268" s="6"/>
      <c r="AE268" s="6"/>
      <c r="AF268" s="6"/>
    </row>
    <row r="269" spans="1:32" ht="23.1" customHeight="1">
      <c r="A269" s="144">
        <v>217</v>
      </c>
      <c r="B269" s="69"/>
      <c r="C269" s="63"/>
      <c r="D269" s="63"/>
      <c r="E269" s="483"/>
      <c r="F269" s="176"/>
      <c r="G269" s="176"/>
      <c r="H269" s="1072"/>
      <c r="I269" s="1072"/>
      <c r="J269" s="176"/>
      <c r="K269" s="176"/>
      <c r="L269" s="912"/>
      <c r="M269" s="880"/>
      <c r="N269" s="4"/>
      <c r="O269" s="4"/>
      <c r="P269" s="912"/>
      <c r="Q269" s="912"/>
      <c r="R269" s="4"/>
      <c r="S269" s="4"/>
      <c r="T269" s="912"/>
      <c r="U269" s="912"/>
      <c r="V269" s="992"/>
      <c r="W269" s="992"/>
      <c r="X269" s="1012"/>
      <c r="Y269" s="1012"/>
      <c r="AB269" s="6"/>
      <c r="AC269" s="6"/>
      <c r="AD269" s="6"/>
      <c r="AE269" s="6"/>
      <c r="AF269" s="6"/>
    </row>
    <row r="270" spans="1:32" ht="23.1" customHeight="1">
      <c r="A270" s="144">
        <v>217</v>
      </c>
      <c r="B270" s="69"/>
      <c r="C270" s="63"/>
      <c r="D270" s="63"/>
      <c r="E270" s="483"/>
      <c r="F270" s="176"/>
      <c r="G270" s="176"/>
      <c r="H270" s="1072"/>
      <c r="I270" s="1072"/>
      <c r="J270" s="176"/>
      <c r="K270" s="176"/>
      <c r="L270" s="912"/>
      <c r="M270" s="880"/>
      <c r="N270" s="4"/>
      <c r="O270" s="4"/>
      <c r="P270" s="912"/>
      <c r="Q270" s="912"/>
      <c r="R270" s="4"/>
      <c r="S270" s="4"/>
      <c r="T270" s="912"/>
      <c r="U270" s="912"/>
      <c r="V270" s="992"/>
      <c r="W270" s="992"/>
      <c r="X270" s="1012"/>
      <c r="Y270" s="1012"/>
      <c r="AB270" s="6"/>
      <c r="AC270" s="6"/>
      <c r="AD270" s="6"/>
      <c r="AE270" s="6"/>
      <c r="AF270" s="6"/>
    </row>
    <row r="271" spans="1:32" ht="23.1" customHeight="1">
      <c r="A271" s="144">
        <v>219</v>
      </c>
      <c r="B271" s="69"/>
      <c r="C271" s="63"/>
      <c r="D271" s="63"/>
      <c r="E271" s="483"/>
      <c r="F271" s="176"/>
      <c r="G271" s="176"/>
      <c r="H271" s="1072"/>
      <c r="I271" s="1072"/>
      <c r="J271" s="176"/>
      <c r="K271" s="176"/>
      <c r="L271" s="912"/>
      <c r="M271" s="880"/>
      <c r="N271" s="4"/>
      <c r="O271" s="4"/>
      <c r="P271" s="912"/>
      <c r="Q271" s="912"/>
      <c r="R271" s="4"/>
      <c r="S271" s="4"/>
      <c r="T271" s="912"/>
      <c r="U271" s="912"/>
      <c r="V271" s="992"/>
      <c r="W271" s="992"/>
      <c r="X271" s="1012"/>
      <c r="Y271" s="1012"/>
      <c r="AB271" s="6"/>
      <c r="AC271" s="6"/>
      <c r="AD271" s="6"/>
      <c r="AE271" s="6"/>
      <c r="AF271" s="6"/>
    </row>
    <row r="272" spans="1:32" ht="23.1" customHeight="1">
      <c r="A272" s="144">
        <v>220</v>
      </c>
      <c r="B272" s="69"/>
      <c r="C272" s="63"/>
      <c r="D272" s="63"/>
      <c r="E272" s="483"/>
      <c r="F272" s="176"/>
      <c r="G272" s="176"/>
      <c r="H272" s="1072"/>
      <c r="I272" s="1072"/>
      <c r="J272" s="176"/>
      <c r="K272" s="176"/>
      <c r="L272" s="912"/>
      <c r="M272" s="880"/>
      <c r="N272" s="4"/>
      <c r="O272" s="4"/>
      <c r="P272" s="912"/>
      <c r="Q272" s="912"/>
      <c r="R272" s="4"/>
      <c r="S272" s="4"/>
      <c r="T272" s="912"/>
      <c r="U272" s="912"/>
      <c r="V272" s="992"/>
      <c r="W272" s="992"/>
      <c r="X272" s="1012"/>
      <c r="Y272" s="1012"/>
      <c r="AB272" s="6"/>
      <c r="AC272" s="6"/>
      <c r="AD272" s="6"/>
      <c r="AE272" s="6"/>
      <c r="AF272" s="6"/>
    </row>
    <row r="273" spans="1:34" ht="23.1" customHeight="1">
      <c r="A273" s="144">
        <v>221</v>
      </c>
      <c r="B273" s="69"/>
      <c r="C273" s="63"/>
      <c r="D273" s="63"/>
      <c r="E273" s="483"/>
      <c r="F273" s="176"/>
      <c r="G273" s="176"/>
      <c r="H273" s="1072"/>
      <c r="I273" s="1072"/>
      <c r="J273" s="176"/>
      <c r="K273" s="176"/>
      <c r="L273" s="912"/>
      <c r="M273" s="880"/>
      <c r="N273" s="4"/>
      <c r="O273" s="4"/>
      <c r="P273" s="912"/>
      <c r="Q273" s="912"/>
      <c r="R273" s="4"/>
      <c r="S273" s="4"/>
      <c r="T273" s="912"/>
      <c r="U273" s="912"/>
      <c r="V273" s="992"/>
      <c r="W273" s="992"/>
      <c r="X273" s="1012"/>
      <c r="Y273" s="1012"/>
      <c r="AB273" s="6"/>
      <c r="AC273" s="6"/>
      <c r="AD273" s="6"/>
      <c r="AE273" s="6"/>
      <c r="AF273" s="6"/>
    </row>
    <row r="274" spans="1:34" ht="20.100000000000001" customHeight="1">
      <c r="A274" s="144">
        <v>222</v>
      </c>
      <c r="B274" s="174"/>
      <c r="C274" s="974" t="s">
        <v>123</v>
      </c>
      <c r="D274" s="974"/>
      <c r="E274" s="248">
        <v>2</v>
      </c>
      <c r="F274" s="160">
        <f>F262</f>
        <v>20.100000000019236</v>
      </c>
      <c r="G274" s="186">
        <f>G254+G261</f>
        <v>21.007229999987622</v>
      </c>
      <c r="H274" s="1072"/>
      <c r="I274" s="1072"/>
      <c r="J274" s="186">
        <f>J253+J260+J262</f>
        <v>41.107230000006858</v>
      </c>
      <c r="K274" s="186">
        <f>K254+K261+K263+K257</f>
        <v>68.307230000018507</v>
      </c>
      <c r="L274" s="912"/>
      <c r="M274" s="880"/>
      <c r="N274" s="15">
        <f>N262</f>
        <v>8.74</v>
      </c>
      <c r="O274" s="185">
        <f>O254+O261</f>
        <v>68.12</v>
      </c>
      <c r="P274" s="912"/>
      <c r="Q274" s="912"/>
      <c r="R274" s="185">
        <f>R253+R260+R262</f>
        <v>76.86</v>
      </c>
      <c r="S274" s="185">
        <f>S254+S261+S263+S257</f>
        <v>335.46000000000004</v>
      </c>
      <c r="T274" s="912"/>
      <c r="U274" s="912"/>
      <c r="V274" s="993"/>
      <c r="W274" s="993"/>
      <c r="X274" s="1012"/>
      <c r="Y274" s="1012"/>
      <c r="AB274" s="6"/>
      <c r="AC274" s="6"/>
      <c r="AD274" s="6"/>
      <c r="AE274" s="6"/>
      <c r="AF274" s="6"/>
    </row>
    <row r="275" spans="1:34" ht="20.100000000000001" customHeight="1" thickBot="1">
      <c r="A275" s="144">
        <v>223</v>
      </c>
      <c r="B275" s="174"/>
      <c r="C275" s="975"/>
      <c r="D275" s="975"/>
      <c r="E275" s="325">
        <v>3</v>
      </c>
      <c r="F275" s="702">
        <f>F255+F256+F258+F264</f>
        <v>70.699999999985721</v>
      </c>
      <c r="G275" s="706">
        <f>G248+G249+G250+G251+G252+G259+G267</f>
        <v>55.499999999956344</v>
      </c>
      <c r="H275" s="1072"/>
      <c r="I275" s="1072"/>
      <c r="J275" s="308">
        <f>J255+J256+J258+J264</f>
        <v>85.9999999999377</v>
      </c>
      <c r="K275" s="293">
        <f>K248+K249+K250+K251+K252+K267+K259</f>
        <v>72.900000000008731</v>
      </c>
      <c r="L275" s="912"/>
      <c r="M275" s="880"/>
      <c r="N275" s="425">
        <f>N255+N256+N258+N264</f>
        <v>370.87</v>
      </c>
      <c r="O275" s="425">
        <f>O248+O249+O250+O251+O252+O259+O267</f>
        <v>154.48000000000002</v>
      </c>
      <c r="P275" s="913"/>
      <c r="Q275" s="913"/>
      <c r="R275" s="425">
        <f>R255+R256+R258+R264</f>
        <v>413.01</v>
      </c>
      <c r="S275" s="425">
        <f>S248+S249+S250+S251+S252+S267+S259</f>
        <v>196.62</v>
      </c>
      <c r="T275" s="912"/>
      <c r="U275" s="912"/>
      <c r="V275" s="194">
        <v>320</v>
      </c>
      <c r="W275" s="459">
        <v>320</v>
      </c>
      <c r="X275" s="1012"/>
      <c r="Y275" s="1012"/>
      <c r="AB275" s="6"/>
      <c r="AC275" s="6"/>
      <c r="AD275" s="6"/>
      <c r="AE275" s="6"/>
      <c r="AF275" s="6"/>
    </row>
    <row r="276" spans="1:34" s="81" customFormat="1" ht="20.100000000000001" customHeight="1">
      <c r="A276" s="144"/>
      <c r="B276" s="106"/>
      <c r="C276" s="1004" t="s">
        <v>124</v>
      </c>
      <c r="D276" s="1005"/>
      <c r="E276" s="341"/>
      <c r="F276" s="306">
        <f>F274+F275</f>
        <v>90.800000000004957</v>
      </c>
      <c r="G276" s="453">
        <f>G274+G275</f>
        <v>76.507229999943974</v>
      </c>
      <c r="H276" s="592">
        <f>G276</f>
        <v>76.507229999943974</v>
      </c>
      <c r="I276" s="184">
        <f>F276</f>
        <v>90.800000000004957</v>
      </c>
      <c r="J276" s="198">
        <f>J274+J275</f>
        <v>127.10722999994456</v>
      </c>
      <c r="K276" s="198">
        <f>K274+K275</f>
        <v>141.20723000002724</v>
      </c>
      <c r="L276" s="913"/>
      <c r="M276" s="883"/>
      <c r="N276" s="411">
        <f>N274+N275</f>
        <v>379.61</v>
      </c>
      <c r="O276" s="420">
        <f>O274+O275</f>
        <v>222.60000000000002</v>
      </c>
      <c r="P276" s="185">
        <f>O276</f>
        <v>222.60000000000002</v>
      </c>
      <c r="Q276" s="15">
        <f>N276</f>
        <v>379.61</v>
      </c>
      <c r="R276" s="411">
        <f>R274+R275</f>
        <v>489.87</v>
      </c>
      <c r="S276" s="411">
        <f>S274+S275</f>
        <v>532.08000000000004</v>
      </c>
      <c r="T276" s="913"/>
      <c r="U276" s="913"/>
      <c r="V276" s="774"/>
      <c r="W276" s="1071"/>
      <c r="X276" s="1012"/>
      <c r="Y276" s="1012"/>
      <c r="AB276" s="6"/>
      <c r="AC276" s="6"/>
      <c r="AD276" s="6"/>
      <c r="AE276" s="6"/>
      <c r="AF276" s="6"/>
    </row>
    <row r="277" spans="1:34" ht="20.100000000000001" customHeight="1" thickBot="1">
      <c r="A277" s="144">
        <v>224</v>
      </c>
      <c r="B277" s="174"/>
      <c r="C277" s="1006"/>
      <c r="D277" s="1007"/>
      <c r="E277" s="342"/>
      <c r="F277" s="946">
        <f>F276+G276</f>
        <v>167.30722999994893</v>
      </c>
      <c r="G277" s="947"/>
      <c r="H277" s="1073"/>
      <c r="I277" s="1073"/>
      <c r="J277" s="1114">
        <f>J276+K276</f>
        <v>268.3144599999718</v>
      </c>
      <c r="K277" s="1115"/>
      <c r="L277" s="185">
        <f>MAX(J276,K276)</f>
        <v>141.20723000002724</v>
      </c>
      <c r="M277" s="185">
        <f>MAX(J276,K276)</f>
        <v>141.20723000002724</v>
      </c>
      <c r="N277" s="948">
        <f>N276+O276</f>
        <v>602.21</v>
      </c>
      <c r="O277" s="949"/>
      <c r="P277" s="939"/>
      <c r="Q277" s="939"/>
      <c r="R277" s="948">
        <f>R276+S276</f>
        <v>1021.95</v>
      </c>
      <c r="S277" s="949"/>
      <c r="T277" s="185">
        <f>MAX(R276,S276)</f>
        <v>532.08000000000004</v>
      </c>
      <c r="U277" s="185">
        <f>MAX(R276,S276)</f>
        <v>532.08000000000004</v>
      </c>
      <c r="V277" s="869"/>
      <c r="W277" s="869"/>
      <c r="X277" s="1012"/>
      <c r="Y277" s="1012"/>
      <c r="AB277" s="6"/>
      <c r="AC277" s="6"/>
      <c r="AD277" s="6"/>
      <c r="AE277" s="6"/>
      <c r="AF277" s="6"/>
    </row>
    <row r="278" spans="1:34" ht="20.100000000000001" customHeight="1">
      <c r="A278" s="144">
        <v>225</v>
      </c>
      <c r="B278" s="174"/>
      <c r="C278" s="1092" t="s">
        <v>66</v>
      </c>
      <c r="D278" s="1092"/>
      <c r="E278" s="962" t="s">
        <v>114</v>
      </c>
      <c r="F278" s="1065"/>
      <c r="G278" s="1066"/>
      <c r="H278" s="1073"/>
      <c r="I278" s="1073"/>
      <c r="J278" s="190">
        <f>V275-J276</f>
        <v>192.89277000005544</v>
      </c>
      <c r="K278" s="190">
        <f>W275-K276</f>
        <v>178.79276999997276</v>
      </c>
      <c r="L278" s="908"/>
      <c r="M278" s="908"/>
      <c r="N278" s="427"/>
      <c r="O278" s="427"/>
      <c r="P278" s="940"/>
      <c r="Q278" s="940"/>
      <c r="R278" s="427">
        <f>V275-R276</f>
        <v>-169.87</v>
      </c>
      <c r="S278" s="427">
        <f>W275-S276</f>
        <v>-212.08000000000004</v>
      </c>
      <c r="T278" s="939"/>
      <c r="U278" s="939"/>
      <c r="V278" s="989"/>
      <c r="W278" s="989"/>
      <c r="X278" s="34"/>
      <c r="Y278" s="35"/>
      <c r="AB278" s="6"/>
      <c r="AC278" s="6"/>
      <c r="AD278" s="6"/>
      <c r="AE278" s="6"/>
      <c r="AF278" s="6"/>
    </row>
    <row r="279" spans="1:34" s="81" customFormat="1" ht="20.100000000000001" customHeight="1">
      <c r="A279" s="144"/>
      <c r="B279" s="174"/>
      <c r="C279" s="974"/>
      <c r="D279" s="974"/>
      <c r="E279" s="963"/>
      <c r="F279" s="759"/>
      <c r="G279" s="761"/>
      <c r="H279" s="1073"/>
      <c r="I279" s="1073"/>
      <c r="J279" s="762">
        <f>J278+K278</f>
        <v>371.6855400000282</v>
      </c>
      <c r="K279" s="761"/>
      <c r="L279" s="909"/>
      <c r="M279" s="909"/>
      <c r="N279" s="24"/>
      <c r="O279" s="24"/>
      <c r="P279" s="940"/>
      <c r="Q279" s="940"/>
      <c r="R279" s="964">
        <f>R278+S278</f>
        <v>-381.95000000000005</v>
      </c>
      <c r="S279" s="965"/>
      <c r="T279" s="940"/>
      <c r="U279" s="940"/>
      <c r="V279" s="989"/>
      <c r="W279" s="989"/>
      <c r="X279" s="108"/>
      <c r="Y279" s="109"/>
      <c r="AB279" s="6"/>
      <c r="AC279" s="6"/>
      <c r="AD279" s="6"/>
      <c r="AE279" s="6"/>
      <c r="AF279" s="6"/>
    </row>
    <row r="280" spans="1:34" ht="20.100000000000001" customHeight="1">
      <c r="A280" s="144">
        <v>226</v>
      </c>
      <c r="B280" s="174"/>
      <c r="C280" s="974"/>
      <c r="D280" s="974"/>
      <c r="E280" s="254" t="s">
        <v>111</v>
      </c>
      <c r="F280" s="759"/>
      <c r="G280" s="761"/>
      <c r="H280" s="1073"/>
      <c r="I280" s="1073"/>
      <c r="J280" s="762">
        <f>K278</f>
        <v>178.79276999997276</v>
      </c>
      <c r="K280" s="761"/>
      <c r="L280" s="910"/>
      <c r="M280" s="910"/>
      <c r="N280" s="18"/>
      <c r="O280" s="316"/>
      <c r="P280" s="941"/>
      <c r="Q280" s="941"/>
      <c r="R280" s="936">
        <f>0</f>
        <v>0</v>
      </c>
      <c r="S280" s="937"/>
      <c r="T280" s="941"/>
      <c r="U280" s="941"/>
      <c r="V280" s="990"/>
      <c r="W280" s="990"/>
      <c r="X280" s="34"/>
      <c r="Y280" s="35"/>
      <c r="AB280" s="6"/>
      <c r="AC280" s="6"/>
      <c r="AD280" s="6"/>
      <c r="AE280" s="6"/>
      <c r="AF280" s="6"/>
    </row>
    <row r="281" spans="1:34" ht="21.95" customHeight="1">
      <c r="A281" s="478">
        <v>1</v>
      </c>
      <c r="B281" s="400">
        <v>2</v>
      </c>
      <c r="C281" s="966">
        <v>3</v>
      </c>
      <c r="D281" s="967"/>
      <c r="E281" s="481">
        <v>4</v>
      </c>
      <c r="F281" s="399">
        <v>5</v>
      </c>
      <c r="G281" s="399">
        <v>6</v>
      </c>
      <c r="H281" s="399">
        <v>7</v>
      </c>
      <c r="I281" s="399">
        <v>8</v>
      </c>
      <c r="J281" s="399">
        <v>9</v>
      </c>
      <c r="K281" s="399">
        <v>10</v>
      </c>
      <c r="L281" s="399">
        <v>11</v>
      </c>
      <c r="M281" s="399">
        <v>12</v>
      </c>
      <c r="N281" s="399">
        <v>13</v>
      </c>
      <c r="O281" s="399">
        <v>14</v>
      </c>
      <c r="P281" s="399">
        <v>15</v>
      </c>
      <c r="Q281" s="399">
        <v>16</v>
      </c>
      <c r="R281" s="399">
        <v>17</v>
      </c>
      <c r="S281" s="399">
        <v>18</v>
      </c>
      <c r="T281" s="399">
        <v>19</v>
      </c>
      <c r="U281" s="399">
        <v>20</v>
      </c>
      <c r="V281" s="399">
        <v>21</v>
      </c>
      <c r="W281" s="399">
        <v>22</v>
      </c>
      <c r="X281" s="399">
        <v>23</v>
      </c>
      <c r="Y281" s="401">
        <v>24</v>
      </c>
      <c r="AB281" s="6"/>
      <c r="AC281" s="6"/>
      <c r="AD281" s="6"/>
      <c r="AE281" s="6"/>
      <c r="AF281" s="6"/>
    </row>
    <row r="282" spans="1:34" ht="24.95" customHeight="1">
      <c r="A282" s="810" t="s">
        <v>89</v>
      </c>
      <c r="B282" s="997"/>
      <c r="C282" s="997"/>
      <c r="D282" s="997"/>
      <c r="E282" s="997"/>
      <c r="F282" s="997"/>
      <c r="G282" s="997"/>
      <c r="H282" s="997"/>
      <c r="I282" s="997"/>
      <c r="J282" s="997"/>
      <c r="K282" s="997"/>
      <c r="L282" s="997"/>
      <c r="M282" s="997"/>
      <c r="N282" s="997"/>
      <c r="O282" s="997"/>
      <c r="P282" s="997"/>
      <c r="Q282" s="997"/>
      <c r="R282" s="997"/>
      <c r="S282" s="997"/>
      <c r="T282" s="997"/>
      <c r="U282" s="997"/>
      <c r="V282" s="997"/>
      <c r="W282" s="997"/>
      <c r="X282" s="997"/>
      <c r="Y282" s="997"/>
      <c r="Z282" s="997"/>
      <c r="AA282" s="998"/>
      <c r="AD282" s="1045" t="s">
        <v>19</v>
      </c>
      <c r="AE282" s="1046"/>
      <c r="AF282" s="1046"/>
      <c r="AG282" s="1046"/>
      <c r="AH282" s="1047"/>
    </row>
    <row r="283" spans="1:34" ht="8.1" customHeight="1">
      <c r="A283" s="144">
        <v>227</v>
      </c>
      <c r="B283" s="942" t="s">
        <v>299</v>
      </c>
      <c r="C283" s="743" t="s">
        <v>194</v>
      </c>
      <c r="D283" s="744"/>
      <c r="E283" s="1080">
        <v>2</v>
      </c>
      <c r="F283" s="764">
        <f>[1]МОЩНОСТИ!$J$114</f>
        <v>1.2000000000000455</v>
      </c>
      <c r="G283" s="914"/>
      <c r="H283" s="914"/>
      <c r="I283" s="914"/>
      <c r="J283" s="914">
        <f>F283+F285+G286+G287</f>
        <v>55.600000000041518</v>
      </c>
      <c r="K283" s="914"/>
      <c r="L283" s="921"/>
      <c r="M283" s="921"/>
      <c r="N283" s="914">
        <v>121</v>
      </c>
      <c r="O283" s="914"/>
      <c r="P283" s="914"/>
      <c r="Q283" s="914"/>
      <c r="R283" s="914">
        <f>N283+O286</f>
        <v>242</v>
      </c>
      <c r="S283" s="914"/>
      <c r="T283" s="950"/>
      <c r="U283" s="921"/>
      <c r="V283" s="75"/>
      <c r="W283" s="75"/>
      <c r="X283" s="1060" t="s">
        <v>127</v>
      </c>
      <c r="Y283" s="1060" t="s">
        <v>127</v>
      </c>
      <c r="AB283" s="968"/>
      <c r="AC283" s="1049">
        <v>1</v>
      </c>
      <c r="AD283" s="968"/>
      <c r="AE283" s="968"/>
      <c r="AF283" s="1054">
        <v>1</v>
      </c>
    </row>
    <row r="284" spans="1:34" ht="8.1" customHeight="1">
      <c r="A284" s="144">
        <v>228</v>
      </c>
      <c r="B284" s="943"/>
      <c r="C284" s="745"/>
      <c r="D284" s="953"/>
      <c r="E284" s="1081"/>
      <c r="F284" s="1073"/>
      <c r="G284" s="916"/>
      <c r="H284" s="915"/>
      <c r="I284" s="915"/>
      <c r="J284" s="915"/>
      <c r="K284" s="915"/>
      <c r="L284" s="922"/>
      <c r="M284" s="922"/>
      <c r="N284" s="915"/>
      <c r="O284" s="915"/>
      <c r="P284" s="915"/>
      <c r="Q284" s="915"/>
      <c r="R284" s="915"/>
      <c r="S284" s="915"/>
      <c r="T284" s="951"/>
      <c r="U284" s="922"/>
      <c r="V284" s="76"/>
      <c r="W284" s="76"/>
      <c r="X284" s="1061"/>
      <c r="Y284" s="1061"/>
      <c r="AB284" s="1053"/>
      <c r="AC284" s="1050"/>
      <c r="AD284" s="1053"/>
      <c r="AE284" s="1053"/>
      <c r="AF284" s="1055"/>
    </row>
    <row r="285" spans="1:34" ht="15" customHeight="1">
      <c r="A285" s="144">
        <v>229</v>
      </c>
      <c r="B285" s="156" t="s">
        <v>303</v>
      </c>
      <c r="C285" s="745"/>
      <c r="D285" s="953"/>
      <c r="E285" s="1081"/>
      <c r="F285" s="445">
        <f>[1]МОЩНОСТИ!$J$115</f>
        <v>32.800000000024738</v>
      </c>
      <c r="G285" s="176"/>
      <c r="H285" s="915"/>
      <c r="I285" s="915"/>
      <c r="J285" s="916"/>
      <c r="K285" s="916"/>
      <c r="L285" s="922"/>
      <c r="M285" s="922"/>
      <c r="N285" s="916"/>
      <c r="O285" s="916"/>
      <c r="P285" s="915"/>
      <c r="Q285" s="915"/>
      <c r="R285" s="916"/>
      <c r="S285" s="916"/>
      <c r="T285" s="951"/>
      <c r="U285" s="922"/>
      <c r="V285" s="76"/>
      <c r="W285" s="76"/>
      <c r="X285" s="1061"/>
      <c r="Y285" s="1061"/>
      <c r="AB285" s="6"/>
      <c r="AC285" s="79">
        <v>1</v>
      </c>
      <c r="AD285" s="6"/>
      <c r="AE285" s="6"/>
      <c r="AF285" s="79">
        <v>1</v>
      </c>
    </row>
    <row r="286" spans="1:34" ht="15" customHeight="1">
      <c r="A286" s="144">
        <v>230</v>
      </c>
      <c r="B286" s="148" t="s">
        <v>254</v>
      </c>
      <c r="C286" s="745"/>
      <c r="D286" s="953"/>
      <c r="E286" s="1081"/>
      <c r="F286" s="176"/>
      <c r="G286" s="701">
        <f>[1]МОЩНОСТИ!$J$116</f>
        <v>0</v>
      </c>
      <c r="H286" s="915"/>
      <c r="I286" s="915"/>
      <c r="J286" s="914"/>
      <c r="K286" s="914">
        <f>J283</f>
        <v>55.600000000041518</v>
      </c>
      <c r="L286" s="922"/>
      <c r="M286" s="922"/>
      <c r="N286" s="914"/>
      <c r="O286" s="914">
        <v>121</v>
      </c>
      <c r="P286" s="915"/>
      <c r="Q286" s="915"/>
      <c r="R286" s="914"/>
      <c r="S286" s="914">
        <f>N283+O286</f>
        <v>242</v>
      </c>
      <c r="T286" s="951"/>
      <c r="U286" s="922"/>
      <c r="V286" s="76"/>
      <c r="W286" s="76"/>
      <c r="X286" s="1061"/>
      <c r="Y286" s="1061"/>
      <c r="AB286" s="78">
        <v>1</v>
      </c>
      <c r="AC286" s="77"/>
      <c r="AD286" s="6"/>
      <c r="AE286" s="6"/>
      <c r="AF286" s="79">
        <v>1</v>
      </c>
    </row>
    <row r="287" spans="1:34" ht="15" customHeight="1" thickBot="1">
      <c r="A287" s="117">
        <v>231</v>
      </c>
      <c r="B287" s="215" t="s">
        <v>286</v>
      </c>
      <c r="C287" s="954"/>
      <c r="D287" s="955"/>
      <c r="E287" s="1079"/>
      <c r="F287" s="278"/>
      <c r="G287" s="447">
        <f>[1]МОЩНОСТИ!$J$117</f>
        <v>21.600000000016735</v>
      </c>
      <c r="H287" s="915"/>
      <c r="I287" s="915"/>
      <c r="J287" s="938"/>
      <c r="K287" s="938"/>
      <c r="L287" s="922"/>
      <c r="M287" s="922"/>
      <c r="N287" s="938"/>
      <c r="O287" s="938"/>
      <c r="P287" s="915"/>
      <c r="Q287" s="915"/>
      <c r="R287" s="938"/>
      <c r="S287" s="938"/>
      <c r="T287" s="951"/>
      <c r="U287" s="922"/>
      <c r="V287" s="76"/>
      <c r="W287" s="76"/>
      <c r="X287" s="1061"/>
      <c r="Y287" s="1061"/>
      <c r="AB287" s="78">
        <v>1</v>
      </c>
      <c r="AC287" s="6"/>
      <c r="AD287" s="6"/>
      <c r="AE287" s="6"/>
      <c r="AF287" s="79">
        <v>1</v>
      </c>
    </row>
    <row r="288" spans="1:34" ht="21.95" customHeight="1" thickBot="1">
      <c r="A288" s="1076">
        <v>232</v>
      </c>
      <c r="B288" s="228" t="s">
        <v>261</v>
      </c>
      <c r="C288" s="1008" t="s">
        <v>195</v>
      </c>
      <c r="D288" s="1009"/>
      <c r="E288" s="1078">
        <v>2</v>
      </c>
      <c r="F288" s="282"/>
      <c r="G288" s="303">
        <f>[1]МОЩНОСТИ!$J$112</f>
        <v>0</v>
      </c>
      <c r="H288" s="915"/>
      <c r="I288" s="915"/>
      <c r="K288" s="278">
        <f>J289</f>
        <v>0.7999999999992724</v>
      </c>
      <c r="L288" s="922"/>
      <c r="M288" s="922"/>
      <c r="N288" s="388"/>
      <c r="O288" s="388">
        <v>47.5</v>
      </c>
      <c r="P288" s="915"/>
      <c r="Q288" s="915"/>
      <c r="R288" s="388"/>
      <c r="S288" s="388">
        <f>O288+N289</f>
        <v>95</v>
      </c>
      <c r="T288" s="951"/>
      <c r="U288" s="922"/>
      <c r="V288" s="76"/>
      <c r="W288" s="76"/>
      <c r="X288" s="1061"/>
      <c r="Y288" s="1061"/>
      <c r="AB288" s="78">
        <v>1</v>
      </c>
      <c r="AC288" s="77"/>
      <c r="AD288" s="6"/>
      <c r="AE288" s="6"/>
      <c r="AF288" s="79">
        <v>1</v>
      </c>
    </row>
    <row r="289" spans="1:32" ht="21.95" customHeight="1" thickBot="1">
      <c r="A289" s="1077"/>
      <c r="B289" s="238" t="s">
        <v>242</v>
      </c>
      <c r="C289" s="954"/>
      <c r="D289" s="955"/>
      <c r="E289" s="1079"/>
      <c r="F289" s="447">
        <f>[1]МОЩНОСТИ!$J$113</f>
        <v>0.7999999999992724</v>
      </c>
      <c r="G289" s="283"/>
      <c r="H289" s="915"/>
      <c r="I289" s="915"/>
      <c r="J289" s="282">
        <f>G288+F289</f>
        <v>0.7999999999992724</v>
      </c>
      <c r="L289" s="922"/>
      <c r="M289" s="922"/>
      <c r="N289" s="405">
        <v>47.5</v>
      </c>
      <c r="O289" s="405"/>
      <c r="P289" s="915"/>
      <c r="Q289" s="915"/>
      <c r="R289" s="405">
        <f>O288+N289</f>
        <v>95</v>
      </c>
      <c r="S289" s="405"/>
      <c r="T289" s="951"/>
      <c r="U289" s="922"/>
      <c r="V289" s="76"/>
      <c r="W289" s="76"/>
      <c r="X289" s="1061"/>
      <c r="Y289" s="1061"/>
      <c r="AB289" s="6"/>
      <c r="AC289" s="79">
        <v>1</v>
      </c>
      <c r="AD289" s="6"/>
      <c r="AE289" s="6"/>
      <c r="AF289" s="79">
        <v>1</v>
      </c>
    </row>
    <row r="290" spans="1:32" ht="35.1" customHeight="1" thickBot="1">
      <c r="A290" s="122">
        <v>233</v>
      </c>
      <c r="B290" s="216" t="s">
        <v>258</v>
      </c>
      <c r="C290" s="1067" t="s">
        <v>90</v>
      </c>
      <c r="D290" s="1068"/>
      <c r="E290" s="284">
        <v>3</v>
      </c>
      <c r="F290" s="285"/>
      <c r="G290" s="488">
        <f>[1]МОЩНОСТИ!$J$252</f>
        <v>42.599999999947613</v>
      </c>
      <c r="H290" s="915"/>
      <c r="I290" s="915"/>
      <c r="J290" s="286"/>
      <c r="K290" s="286">
        <f>G290</f>
        <v>42.599999999947613</v>
      </c>
      <c r="L290" s="922"/>
      <c r="M290" s="922"/>
      <c r="N290" s="432"/>
      <c r="O290" s="286">
        <v>40</v>
      </c>
      <c r="P290" s="915"/>
      <c r="Q290" s="915"/>
      <c r="R290" s="429"/>
      <c r="S290" s="429">
        <f>O290</f>
        <v>40</v>
      </c>
      <c r="T290" s="951"/>
      <c r="U290" s="922"/>
      <c r="V290" s="76"/>
      <c r="W290" s="76"/>
      <c r="X290" s="1061"/>
      <c r="Y290" s="1061"/>
      <c r="AB290" s="78">
        <v>1</v>
      </c>
      <c r="AC290" s="77"/>
      <c r="AD290" s="6"/>
      <c r="AE290" s="6"/>
      <c r="AF290" s="79">
        <v>1</v>
      </c>
    </row>
    <row r="291" spans="1:32" ht="31.5" customHeight="1" thickBot="1">
      <c r="A291" s="122">
        <v>234</v>
      </c>
      <c r="B291" s="124" t="s">
        <v>253</v>
      </c>
      <c r="C291" s="1067" t="s">
        <v>91</v>
      </c>
      <c r="D291" s="1068"/>
      <c r="E291" s="287">
        <v>3</v>
      </c>
      <c r="F291" s="488">
        <f>[1]МОЩНОСТИ!$J$253</f>
        <v>2.5</v>
      </c>
      <c r="G291" s="288"/>
      <c r="H291" s="915"/>
      <c r="I291" s="915"/>
      <c r="J291" s="286">
        <f>F291</f>
        <v>2.5</v>
      </c>
      <c r="K291" s="286"/>
      <c r="L291" s="922"/>
      <c r="M291" s="922"/>
      <c r="N291" s="286">
        <v>5</v>
      </c>
      <c r="O291" s="430"/>
      <c r="P291" s="915"/>
      <c r="Q291" s="915"/>
      <c r="R291" s="429">
        <f>N291</f>
        <v>5</v>
      </c>
      <c r="S291" s="431"/>
      <c r="T291" s="951"/>
      <c r="U291" s="922"/>
      <c r="V291" s="76"/>
      <c r="W291" s="76"/>
      <c r="X291" s="1061"/>
      <c r="Y291" s="1061"/>
      <c r="AB291" s="6"/>
      <c r="AC291" s="79">
        <v>1</v>
      </c>
      <c r="AD291" s="6"/>
      <c r="AE291" s="6"/>
      <c r="AF291" s="79">
        <v>1</v>
      </c>
    </row>
    <row r="292" spans="1:32" ht="35.1" customHeight="1" thickBot="1">
      <c r="A292" s="122">
        <v>235</v>
      </c>
      <c r="B292" s="216" t="s">
        <v>285</v>
      </c>
      <c r="C292" s="956" t="s">
        <v>92</v>
      </c>
      <c r="D292" s="957"/>
      <c r="E292" s="289">
        <v>3</v>
      </c>
      <c r="F292" s="285"/>
      <c r="G292" s="290">
        <f>[1]МОЩНОСТИ!$J$26</f>
        <v>1.7099999999984448</v>
      </c>
      <c r="H292" s="915"/>
      <c r="I292" s="915"/>
      <c r="J292" s="288"/>
      <c r="K292" s="288">
        <f>G292</f>
        <v>1.7099999999984448</v>
      </c>
      <c r="L292" s="922"/>
      <c r="M292" s="922"/>
      <c r="N292" s="432"/>
      <c r="O292" s="288">
        <v>4</v>
      </c>
      <c r="P292" s="915"/>
      <c r="Q292" s="915"/>
      <c r="R292" s="402"/>
      <c r="S292" s="402">
        <f>O292</f>
        <v>4</v>
      </c>
      <c r="T292" s="951"/>
      <c r="U292" s="922"/>
      <c r="V292" s="76"/>
      <c r="W292" s="76"/>
      <c r="X292" s="1061"/>
      <c r="Y292" s="1061"/>
      <c r="AB292" s="78">
        <v>1</v>
      </c>
      <c r="AC292" s="77"/>
      <c r="AD292" s="6"/>
      <c r="AE292" s="6"/>
      <c r="AF292" s="79">
        <v>1</v>
      </c>
    </row>
    <row r="293" spans="1:32" ht="30" customHeight="1" thickBot="1">
      <c r="A293" s="122">
        <v>236</v>
      </c>
      <c r="B293" s="216" t="s">
        <v>259</v>
      </c>
      <c r="C293" s="956" t="s">
        <v>9</v>
      </c>
      <c r="D293" s="957"/>
      <c r="E293" s="289">
        <v>3</v>
      </c>
      <c r="F293" s="290">
        <f>[1]МОЩНОСТИ!$J$27</f>
        <v>5.999999999994543</v>
      </c>
      <c r="G293" s="290"/>
      <c r="H293" s="915"/>
      <c r="I293" s="915"/>
      <c r="J293" s="290">
        <v>0</v>
      </c>
      <c r="K293" s="290"/>
      <c r="L293" s="922"/>
      <c r="M293" s="922"/>
      <c r="N293" s="290">
        <v>16.98</v>
      </c>
      <c r="O293" s="290"/>
      <c r="P293" s="915"/>
      <c r="Q293" s="915"/>
      <c r="R293" s="393">
        <f>N293</f>
        <v>16.98</v>
      </c>
      <c r="S293" s="393"/>
      <c r="T293" s="951"/>
      <c r="U293" s="922"/>
      <c r="V293" s="76"/>
      <c r="W293" s="76"/>
      <c r="X293" s="1061"/>
      <c r="Y293" s="1061"/>
      <c r="AB293" s="78">
        <v>1</v>
      </c>
      <c r="AC293" s="6"/>
      <c r="AD293" s="6"/>
      <c r="AE293" s="6"/>
      <c r="AF293" s="79">
        <v>1</v>
      </c>
    </row>
    <row r="294" spans="1:32" ht="30" customHeight="1" thickBot="1">
      <c r="A294" s="122">
        <v>237</v>
      </c>
      <c r="B294" s="237" t="s">
        <v>260</v>
      </c>
      <c r="C294" s="956" t="s">
        <v>93</v>
      </c>
      <c r="D294" s="957"/>
      <c r="E294" s="289">
        <v>3</v>
      </c>
      <c r="F294" s="290">
        <f>[1]МОЩНОСТИ!$J$64</f>
        <v>2.6824500000009488</v>
      </c>
      <c r="G294" s="291"/>
      <c r="H294" s="915"/>
      <c r="I294" s="915"/>
      <c r="J294" s="458">
        <f>F294</f>
        <v>2.6824500000009488</v>
      </c>
      <c r="K294" s="280"/>
      <c r="L294" s="922"/>
      <c r="M294" s="922"/>
      <c r="N294" s="288">
        <v>6.8</v>
      </c>
      <c r="O294" s="288"/>
      <c r="P294" s="915"/>
      <c r="Q294" s="915"/>
      <c r="R294" s="402">
        <f>N294</f>
        <v>6.8</v>
      </c>
      <c r="S294" s="402"/>
      <c r="T294" s="951"/>
      <c r="U294" s="922"/>
      <c r="V294" s="76"/>
      <c r="W294" s="76"/>
      <c r="X294" s="1061"/>
      <c r="Y294" s="1061"/>
      <c r="AB294" s="6"/>
      <c r="AC294" s="79">
        <v>1</v>
      </c>
      <c r="AD294" s="6"/>
      <c r="AE294" s="6"/>
      <c r="AF294" s="79">
        <v>1</v>
      </c>
    </row>
    <row r="295" spans="1:32" ht="30" customHeight="1">
      <c r="A295" s="119">
        <v>238</v>
      </c>
      <c r="B295" s="120" t="s">
        <v>247</v>
      </c>
      <c r="C295" s="1207" t="s">
        <v>94</v>
      </c>
      <c r="D295" s="1207"/>
      <c r="E295" s="1010">
        <v>3</v>
      </c>
      <c r="F295" s="350">
        <f>[1]МОЩНОСТИ!$J$75</f>
        <v>4.1999999999961801</v>
      </c>
      <c r="G295" s="282"/>
      <c r="H295" s="915"/>
      <c r="I295" s="915"/>
      <c r="J295" s="197">
        <f>F295</f>
        <v>4.1999999999961801</v>
      </c>
      <c r="K295" s="197"/>
      <c r="L295" s="922"/>
      <c r="M295" s="922"/>
      <c r="N295" s="388">
        <v>10</v>
      </c>
      <c r="O295" s="388"/>
      <c r="P295" s="915"/>
      <c r="Q295" s="915"/>
      <c r="R295" s="388">
        <f>N295</f>
        <v>10</v>
      </c>
      <c r="S295" s="388"/>
      <c r="T295" s="951"/>
      <c r="U295" s="922"/>
      <c r="V295" s="76"/>
      <c r="W295" s="76"/>
      <c r="X295" s="1061"/>
      <c r="Y295" s="1061"/>
      <c r="AB295" s="6"/>
      <c r="AC295" s="79">
        <v>1</v>
      </c>
      <c r="AD295" s="6"/>
      <c r="AE295" s="6"/>
      <c r="AF295" s="79">
        <v>1</v>
      </c>
    </row>
    <row r="296" spans="1:32" ht="30" customHeight="1" thickBot="1">
      <c r="A296" s="117">
        <v>239</v>
      </c>
      <c r="B296" s="121" t="s">
        <v>263</v>
      </c>
      <c r="C296" s="920"/>
      <c r="D296" s="920"/>
      <c r="E296" s="1011"/>
      <c r="F296" s="278"/>
      <c r="G296" s="278"/>
      <c r="H296" s="915"/>
      <c r="I296" s="915"/>
      <c r="J296" s="278"/>
      <c r="K296" s="278"/>
      <c r="L296" s="922"/>
      <c r="M296" s="922"/>
      <c r="N296" s="405"/>
      <c r="O296" s="405"/>
      <c r="P296" s="915"/>
      <c r="Q296" s="915"/>
      <c r="R296" s="405"/>
      <c r="S296" s="405"/>
      <c r="T296" s="951"/>
      <c r="U296" s="922"/>
      <c r="V296" s="76"/>
      <c r="W296" s="76"/>
      <c r="X296" s="1061"/>
      <c r="Y296" s="1061"/>
      <c r="AB296" s="78">
        <v>1</v>
      </c>
      <c r="AC296" s="77"/>
      <c r="AD296" s="6"/>
      <c r="AE296" s="6"/>
      <c r="AF296" s="79">
        <v>1</v>
      </c>
    </row>
    <row r="297" spans="1:32" ht="13.5" customHeight="1">
      <c r="A297" s="462">
        <v>240</v>
      </c>
      <c r="B297" s="175"/>
      <c r="C297" s="12"/>
      <c r="D297" s="12"/>
      <c r="E297" s="255"/>
      <c r="F297" s="197"/>
      <c r="G297" s="197"/>
      <c r="H297" s="915"/>
      <c r="I297" s="915"/>
      <c r="J297" s="197"/>
      <c r="K297" s="197"/>
      <c r="L297" s="922"/>
      <c r="M297" s="922"/>
      <c r="N297" s="388"/>
      <c r="O297" s="388"/>
      <c r="P297" s="915"/>
      <c r="Q297" s="915"/>
      <c r="R297" s="388"/>
      <c r="S297" s="388"/>
      <c r="T297" s="951"/>
      <c r="U297" s="922"/>
      <c r="V297" s="76"/>
      <c r="W297" s="76"/>
      <c r="X297" s="1061"/>
      <c r="Y297" s="1061"/>
      <c r="AB297" s="6"/>
      <c r="AC297" s="6"/>
      <c r="AD297" s="6"/>
      <c r="AE297" s="6"/>
      <c r="AF297" s="6"/>
    </row>
    <row r="298" spans="1:32" ht="9.75" customHeight="1">
      <c r="A298" s="144">
        <v>241</v>
      </c>
      <c r="B298" s="67"/>
      <c r="C298" s="64"/>
      <c r="D298" s="64"/>
      <c r="E298" s="255"/>
      <c r="F298" s="176"/>
      <c r="G298" s="176"/>
      <c r="H298" s="915"/>
      <c r="I298" s="915"/>
      <c r="J298" s="176"/>
      <c r="K298" s="176"/>
      <c r="L298" s="922"/>
      <c r="M298" s="922"/>
      <c r="N298" s="404"/>
      <c r="O298" s="404"/>
      <c r="P298" s="915"/>
      <c r="Q298" s="915"/>
      <c r="R298" s="404"/>
      <c r="S298" s="404"/>
      <c r="T298" s="951"/>
      <c r="U298" s="922"/>
      <c r="V298" s="76"/>
      <c r="W298" s="76"/>
      <c r="X298" s="1061"/>
      <c r="Y298" s="1061"/>
      <c r="AB298" s="6"/>
      <c r="AC298" s="6"/>
      <c r="AD298" s="6"/>
      <c r="AE298" s="6"/>
      <c r="AF298" s="6"/>
    </row>
    <row r="299" spans="1:32" ht="12" customHeight="1">
      <c r="A299" s="144">
        <v>242</v>
      </c>
      <c r="B299" s="67"/>
      <c r="C299" s="64"/>
      <c r="D299" s="64"/>
      <c r="E299" s="255"/>
      <c r="F299" s="176"/>
      <c r="G299" s="176"/>
      <c r="H299" s="915"/>
      <c r="I299" s="915"/>
      <c r="J299" s="176"/>
      <c r="K299" s="176"/>
      <c r="L299" s="922"/>
      <c r="M299" s="922"/>
      <c r="N299" s="404"/>
      <c r="O299" s="404"/>
      <c r="P299" s="915"/>
      <c r="Q299" s="915"/>
      <c r="R299" s="404"/>
      <c r="S299" s="404"/>
      <c r="T299" s="951"/>
      <c r="U299" s="922"/>
      <c r="V299" s="76"/>
      <c r="W299" s="76"/>
      <c r="X299" s="1061"/>
      <c r="Y299" s="1061"/>
      <c r="AB299" s="6"/>
      <c r="AC299" s="6"/>
      <c r="AD299" s="6"/>
      <c r="AE299" s="6"/>
      <c r="AF299" s="6"/>
    </row>
    <row r="300" spans="1:32" ht="12.75" customHeight="1">
      <c r="A300" s="144">
        <v>243</v>
      </c>
      <c r="B300" s="67"/>
      <c r="C300" s="64"/>
      <c r="D300" s="64"/>
      <c r="E300" s="255"/>
      <c r="F300" s="176"/>
      <c r="G300" s="176"/>
      <c r="H300" s="915"/>
      <c r="I300" s="915"/>
      <c r="J300" s="176"/>
      <c r="K300" s="176"/>
      <c r="L300" s="922"/>
      <c r="M300" s="922"/>
      <c r="N300" s="404"/>
      <c r="O300" s="404"/>
      <c r="P300" s="915"/>
      <c r="Q300" s="915"/>
      <c r="R300" s="404"/>
      <c r="S300" s="404"/>
      <c r="T300" s="951"/>
      <c r="U300" s="922"/>
      <c r="V300" s="76"/>
      <c r="W300" s="76"/>
      <c r="X300" s="1061"/>
      <c r="Y300" s="1061"/>
      <c r="AB300" s="6"/>
      <c r="AC300" s="6"/>
      <c r="AD300" s="6"/>
      <c r="AE300" s="6"/>
      <c r="AF300" s="6"/>
    </row>
    <row r="301" spans="1:32" ht="11.25" customHeight="1">
      <c r="A301" s="144">
        <v>244</v>
      </c>
      <c r="B301" s="67"/>
      <c r="C301" s="64"/>
      <c r="D301" s="64"/>
      <c r="E301" s="255"/>
      <c r="F301" s="176"/>
      <c r="G301" s="176"/>
      <c r="H301" s="915"/>
      <c r="I301" s="915"/>
      <c r="J301" s="176"/>
      <c r="K301" s="176"/>
      <c r="L301" s="922"/>
      <c r="M301" s="922"/>
      <c r="N301" s="404"/>
      <c r="O301" s="404"/>
      <c r="P301" s="915"/>
      <c r="Q301" s="915"/>
      <c r="R301" s="404"/>
      <c r="S301" s="404"/>
      <c r="T301" s="951"/>
      <c r="U301" s="922"/>
      <c r="V301" s="76"/>
      <c r="W301" s="76"/>
      <c r="X301" s="1061"/>
      <c r="Y301" s="1061"/>
      <c r="AB301" s="6"/>
      <c r="AC301" s="6"/>
      <c r="AD301" s="6"/>
      <c r="AE301" s="6"/>
      <c r="AF301" s="6"/>
    </row>
    <row r="302" spans="1:32" ht="15.75" customHeight="1">
      <c r="A302" s="144">
        <v>245</v>
      </c>
      <c r="B302" s="67"/>
      <c r="C302" s="64"/>
      <c r="D302" s="64"/>
      <c r="E302" s="255"/>
      <c r="F302" s="176"/>
      <c r="G302" s="176"/>
      <c r="H302" s="915"/>
      <c r="I302" s="915"/>
      <c r="J302" s="176"/>
      <c r="K302" s="176"/>
      <c r="L302" s="922"/>
      <c r="M302" s="922"/>
      <c r="N302" s="404"/>
      <c r="O302" s="404"/>
      <c r="P302" s="915"/>
      <c r="Q302" s="915"/>
      <c r="R302" s="404"/>
      <c r="S302" s="404"/>
      <c r="T302" s="951"/>
      <c r="U302" s="922"/>
      <c r="V302" s="76"/>
      <c r="W302" s="76"/>
      <c r="X302" s="1061"/>
      <c r="Y302" s="1061"/>
      <c r="AB302" s="6"/>
      <c r="AC302" s="6"/>
      <c r="AD302" s="6"/>
      <c r="AE302" s="6"/>
      <c r="AF302" s="6"/>
    </row>
    <row r="303" spans="1:32" ht="20.100000000000001" customHeight="1">
      <c r="A303" s="144">
        <v>246</v>
      </c>
      <c r="B303" s="174"/>
      <c r="C303" s="1489" t="s">
        <v>125</v>
      </c>
      <c r="D303" s="1214"/>
      <c r="E303" s="248">
        <v>2</v>
      </c>
      <c r="F303" s="368">
        <f>F283+F285+F289</f>
        <v>34.800000000024056</v>
      </c>
      <c r="G303" s="368">
        <f>G286+G287+G288</f>
        <v>21.600000000016735</v>
      </c>
      <c r="H303" s="915"/>
      <c r="I303" s="915"/>
      <c r="J303" s="160">
        <f>J283+J289</f>
        <v>56.400000000040791</v>
      </c>
      <c r="K303" s="160">
        <f>K286+K288</f>
        <v>56.400000000040791</v>
      </c>
      <c r="L303" s="922"/>
      <c r="M303" s="922"/>
      <c r="N303" s="404">
        <f>N283+N289</f>
        <v>168.5</v>
      </c>
      <c r="O303" s="404">
        <f>O286+O288</f>
        <v>168.5</v>
      </c>
      <c r="P303" s="915"/>
      <c r="Q303" s="915"/>
      <c r="R303" s="404">
        <f>R283+R289</f>
        <v>337</v>
      </c>
      <c r="S303" s="404">
        <f>S286+S288</f>
        <v>337</v>
      </c>
      <c r="T303" s="951"/>
      <c r="U303" s="922"/>
      <c r="V303" s="496">
        <v>504</v>
      </c>
      <c r="W303" s="496">
        <v>504</v>
      </c>
      <c r="X303" s="1061"/>
      <c r="Y303" s="1061"/>
      <c r="AB303" s="6"/>
      <c r="AC303" s="6"/>
      <c r="AD303" s="6"/>
      <c r="AE303" s="6"/>
      <c r="AF303" s="6"/>
    </row>
    <row r="304" spans="1:32" ht="20.100000000000001" customHeight="1" thickBot="1">
      <c r="A304" s="144">
        <v>247</v>
      </c>
      <c r="B304" s="174"/>
      <c r="C304" s="1007"/>
      <c r="D304" s="1196"/>
      <c r="E304" s="325">
        <v>3</v>
      </c>
      <c r="F304" s="309">
        <f>F291+F294+F295+F293</f>
        <v>15.382449999991671</v>
      </c>
      <c r="G304" s="706">
        <f>G290+G292</f>
        <v>44.309999999946058</v>
      </c>
      <c r="H304" s="916"/>
      <c r="I304" s="916"/>
      <c r="J304" s="308">
        <f>J291+J294+J295</f>
        <v>9.382449999997128</v>
      </c>
      <c r="K304" s="293">
        <f>K290+K292</f>
        <v>44.309999999946058</v>
      </c>
      <c r="L304" s="922"/>
      <c r="M304" s="922"/>
      <c r="N304" s="412">
        <f>N291+N293+N294+N295</f>
        <v>38.78</v>
      </c>
      <c r="O304" s="412">
        <f>O290+O292</f>
        <v>44</v>
      </c>
      <c r="P304" s="916"/>
      <c r="Q304" s="916"/>
      <c r="R304" s="406">
        <f>R291+R293+R294+R295</f>
        <v>38.78</v>
      </c>
      <c r="S304" s="406">
        <f>S290+S292</f>
        <v>44</v>
      </c>
      <c r="T304" s="951"/>
      <c r="U304" s="922"/>
      <c r="V304" s="1112"/>
      <c r="W304" s="1113"/>
      <c r="X304" s="1061"/>
      <c r="Y304" s="1061"/>
      <c r="AB304" s="6"/>
      <c r="AC304" s="6"/>
      <c r="AD304" s="6"/>
      <c r="AE304" s="6"/>
      <c r="AF304" s="6"/>
    </row>
    <row r="305" spans="1:34" s="81" customFormat="1" ht="20.100000000000001" customHeight="1">
      <c r="A305" s="144"/>
      <c r="B305" s="142"/>
      <c r="C305" s="1092" t="s">
        <v>126</v>
      </c>
      <c r="D305" s="1092"/>
      <c r="E305" s="336"/>
      <c r="F305" s="491">
        <f>F303+F304</f>
        <v>50.182450000015727</v>
      </c>
      <c r="G305" s="197">
        <f>G303+G304</f>
        <v>65.909999999962793</v>
      </c>
      <c r="H305" s="184">
        <f>G305</f>
        <v>65.909999999962793</v>
      </c>
      <c r="I305" s="498">
        <f>F305</f>
        <v>50.182450000015727</v>
      </c>
      <c r="J305" s="491">
        <f>J303+J304</f>
        <v>65.782450000037926</v>
      </c>
      <c r="K305" s="302">
        <f>K303+K304</f>
        <v>100.70999999998685</v>
      </c>
      <c r="L305" s="897"/>
      <c r="M305" s="897"/>
      <c r="N305" s="390">
        <f>N303+N304</f>
        <v>207.28</v>
      </c>
      <c r="O305" s="419">
        <f>O303+O304</f>
        <v>212.5</v>
      </c>
      <c r="P305" s="20">
        <f>O305</f>
        <v>212.5</v>
      </c>
      <c r="Q305" s="185">
        <f>N305</f>
        <v>207.28</v>
      </c>
      <c r="R305" s="411">
        <f>R303+R304</f>
        <v>375.78</v>
      </c>
      <c r="S305" s="420">
        <f>S303+S304</f>
        <v>381</v>
      </c>
      <c r="T305" s="952"/>
      <c r="U305" s="897"/>
      <c r="V305" s="1485"/>
      <c r="W305" s="1482"/>
      <c r="X305" s="1061"/>
      <c r="Y305" s="1061"/>
      <c r="AB305" s="6"/>
      <c r="AC305" s="6"/>
      <c r="AD305" s="6"/>
      <c r="AE305" s="6"/>
      <c r="AF305" s="6"/>
    </row>
    <row r="306" spans="1:34" ht="20.100000000000001" customHeight="1" thickBot="1">
      <c r="A306" s="144">
        <v>248</v>
      </c>
      <c r="B306" s="165"/>
      <c r="C306" s="975"/>
      <c r="D306" s="975"/>
      <c r="E306" s="338"/>
      <c r="F306" s="946">
        <f>F305+G305</f>
        <v>116.09244999997853</v>
      </c>
      <c r="G306" s="947"/>
      <c r="H306" s="914"/>
      <c r="I306" s="914"/>
      <c r="J306" s="946">
        <f>J305+K305</f>
        <v>166.49245000002477</v>
      </c>
      <c r="K306" s="947"/>
      <c r="L306" s="534">
        <f>MAX(J305,K305)</f>
        <v>100.70999999998685</v>
      </c>
      <c r="M306" s="534">
        <f>MAX(J305,K305)</f>
        <v>100.70999999998685</v>
      </c>
      <c r="N306" s="958">
        <f>N305+O305</f>
        <v>419.78</v>
      </c>
      <c r="O306" s="959"/>
      <c r="P306" s="1024"/>
      <c r="Q306" s="939"/>
      <c r="R306" s="948">
        <f>R305+S305</f>
        <v>756.78</v>
      </c>
      <c r="S306" s="949"/>
      <c r="T306" s="534">
        <f>MAX(R305,S305)</f>
        <v>381</v>
      </c>
      <c r="U306" s="534">
        <f>MAX(R305,S305)</f>
        <v>381</v>
      </c>
      <c r="V306" s="1486"/>
      <c r="W306" s="1483"/>
      <c r="X306" s="1062"/>
      <c r="Y306" s="1062"/>
      <c r="AB306" s="6"/>
      <c r="AC306" s="6"/>
      <c r="AD306" s="6"/>
      <c r="AE306" s="6"/>
      <c r="AF306" s="6"/>
    </row>
    <row r="307" spans="1:34" ht="20.100000000000001" customHeight="1">
      <c r="A307" s="144">
        <v>249</v>
      </c>
      <c r="B307" s="174"/>
      <c r="C307" s="1092" t="s">
        <v>66</v>
      </c>
      <c r="D307" s="1092"/>
      <c r="E307" s="962" t="s">
        <v>114</v>
      </c>
      <c r="F307" s="343"/>
      <c r="G307" s="343"/>
      <c r="H307" s="915"/>
      <c r="I307" s="915"/>
      <c r="J307" s="530">
        <f>V303-J305</f>
        <v>438.2175499999621</v>
      </c>
      <c r="K307" s="530">
        <f>W303-K305</f>
        <v>403.29000000001315</v>
      </c>
      <c r="L307" s="909"/>
      <c r="M307" s="973"/>
      <c r="N307" s="427"/>
      <c r="O307" s="427"/>
      <c r="P307" s="1025"/>
      <c r="Q307" s="940"/>
      <c r="R307" s="427">
        <f>V303-R305</f>
        <v>128.22000000000003</v>
      </c>
      <c r="S307" s="427">
        <f>W303-S305</f>
        <v>123</v>
      </c>
      <c r="T307" s="1024"/>
      <c r="U307" s="1024"/>
      <c r="V307" s="1486"/>
      <c r="W307" s="1483"/>
      <c r="X307" s="37"/>
      <c r="Y307" s="37"/>
      <c r="AB307" s="6"/>
      <c r="AC307" s="6"/>
      <c r="AD307" s="6"/>
      <c r="AE307" s="6"/>
      <c r="AF307" s="6"/>
    </row>
    <row r="308" spans="1:34" s="81" customFormat="1" ht="20.100000000000001" customHeight="1">
      <c r="A308" s="144"/>
      <c r="B308" s="174"/>
      <c r="C308" s="974"/>
      <c r="D308" s="974"/>
      <c r="E308" s="963"/>
      <c r="F308" s="22"/>
      <c r="G308" s="22"/>
      <c r="H308" s="915"/>
      <c r="I308" s="915"/>
      <c r="J308" s="960">
        <f>J307+K307</f>
        <v>841.50754999997525</v>
      </c>
      <c r="K308" s="961"/>
      <c r="L308" s="909"/>
      <c r="M308" s="973"/>
      <c r="N308" s="24"/>
      <c r="O308" s="24"/>
      <c r="P308" s="1025"/>
      <c r="Q308" s="940"/>
      <c r="R308" s="964">
        <f>R307+S307</f>
        <v>251.22000000000003</v>
      </c>
      <c r="S308" s="965"/>
      <c r="T308" s="1025"/>
      <c r="U308" s="1025"/>
      <c r="V308" s="1486"/>
      <c r="W308" s="1483"/>
      <c r="X308" s="150"/>
      <c r="Y308" s="150"/>
      <c r="AB308" s="6"/>
      <c r="AC308" s="6"/>
      <c r="AD308" s="6"/>
      <c r="AE308" s="6"/>
      <c r="AF308" s="6"/>
    </row>
    <row r="309" spans="1:34" ht="20.100000000000001" customHeight="1">
      <c r="A309" s="144">
        <v>250</v>
      </c>
      <c r="B309" s="164"/>
      <c r="C309" s="974"/>
      <c r="D309" s="974"/>
      <c r="E309" s="254" t="s">
        <v>111</v>
      </c>
      <c r="F309" s="22"/>
      <c r="G309" s="22"/>
      <c r="H309" s="916"/>
      <c r="I309" s="916"/>
      <c r="J309" s="936">
        <f>K307</f>
        <v>403.29000000001315</v>
      </c>
      <c r="K309" s="937"/>
      <c r="L309" s="910"/>
      <c r="M309" s="973"/>
      <c r="N309" s="18"/>
      <c r="O309" s="316"/>
      <c r="P309" s="1026"/>
      <c r="Q309" s="941"/>
      <c r="R309" s="964">
        <f>S307</f>
        <v>123</v>
      </c>
      <c r="S309" s="937"/>
      <c r="T309" s="1026"/>
      <c r="U309" s="1026"/>
      <c r="V309" s="1487"/>
      <c r="W309" s="1484"/>
      <c r="X309" s="37"/>
      <c r="Y309" s="37"/>
      <c r="AB309" s="6"/>
      <c r="AC309" s="6"/>
      <c r="AD309" s="6"/>
      <c r="AE309" s="6"/>
      <c r="AF309" s="6"/>
    </row>
    <row r="310" spans="1:34" ht="21.95" customHeight="1">
      <c r="A310" s="478">
        <v>1</v>
      </c>
      <c r="B310" s="400">
        <v>2</v>
      </c>
      <c r="C310" s="966">
        <v>3</v>
      </c>
      <c r="D310" s="967"/>
      <c r="E310" s="481">
        <v>4</v>
      </c>
      <c r="F310" s="399">
        <v>5</v>
      </c>
      <c r="G310" s="399">
        <v>6</v>
      </c>
      <c r="H310" s="399">
        <v>7</v>
      </c>
      <c r="I310" s="399">
        <v>8</v>
      </c>
      <c r="J310" s="399">
        <v>9</v>
      </c>
      <c r="K310" s="399">
        <v>10</v>
      </c>
      <c r="L310" s="399">
        <v>11</v>
      </c>
      <c r="M310" s="399">
        <v>12</v>
      </c>
      <c r="N310" s="399">
        <v>13</v>
      </c>
      <c r="O310" s="399">
        <v>14</v>
      </c>
      <c r="P310" s="399">
        <v>15</v>
      </c>
      <c r="Q310" s="399">
        <v>16</v>
      </c>
      <c r="R310" s="399">
        <v>17</v>
      </c>
      <c r="S310" s="399">
        <v>18</v>
      </c>
      <c r="T310" s="399">
        <v>19</v>
      </c>
      <c r="U310" s="399">
        <v>20</v>
      </c>
      <c r="V310" s="399">
        <v>21</v>
      </c>
      <c r="W310" s="399">
        <v>22</v>
      </c>
      <c r="X310" s="399">
        <v>23</v>
      </c>
      <c r="Y310" s="401">
        <v>24</v>
      </c>
      <c r="AB310" s="6"/>
      <c r="AC310" s="6"/>
      <c r="AD310" s="6"/>
      <c r="AE310" s="6"/>
      <c r="AF310" s="6"/>
    </row>
    <row r="311" spans="1:34" ht="29.25" customHeight="1">
      <c r="A311" s="810" t="s">
        <v>95</v>
      </c>
      <c r="B311" s="997"/>
      <c r="C311" s="997"/>
      <c r="D311" s="997"/>
      <c r="E311" s="997"/>
      <c r="F311" s="997"/>
      <c r="G311" s="997"/>
      <c r="H311" s="997"/>
      <c r="I311" s="997"/>
      <c r="J311" s="997"/>
      <c r="K311" s="997"/>
      <c r="L311" s="997"/>
      <c r="M311" s="997"/>
      <c r="N311" s="997"/>
      <c r="O311" s="997"/>
      <c r="P311" s="997"/>
      <c r="Q311" s="997"/>
      <c r="R311" s="997"/>
      <c r="S311" s="997"/>
      <c r="T311" s="997"/>
      <c r="U311" s="997"/>
      <c r="V311" s="997"/>
      <c r="W311" s="997"/>
      <c r="X311" s="997"/>
      <c r="Y311" s="997"/>
      <c r="Z311" s="997"/>
      <c r="AA311" s="998"/>
      <c r="AD311" s="1045" t="s">
        <v>228</v>
      </c>
      <c r="AE311" s="1046"/>
      <c r="AF311" s="1046"/>
      <c r="AG311" s="1046"/>
      <c r="AH311" s="1047"/>
    </row>
    <row r="312" spans="1:34" ht="21.95" customHeight="1">
      <c r="A312" s="478">
        <v>1</v>
      </c>
      <c r="B312" s="400">
        <v>2</v>
      </c>
      <c r="C312" s="966">
        <v>3</v>
      </c>
      <c r="D312" s="967"/>
      <c r="E312" s="481">
        <v>4</v>
      </c>
      <c r="F312" s="399">
        <v>5</v>
      </c>
      <c r="G312" s="399">
        <v>6</v>
      </c>
      <c r="H312" s="399">
        <v>7</v>
      </c>
      <c r="I312" s="399">
        <v>8</v>
      </c>
      <c r="J312" s="399">
        <v>9</v>
      </c>
      <c r="K312" s="399">
        <v>10</v>
      </c>
      <c r="L312" s="399">
        <v>11</v>
      </c>
      <c r="M312" s="399">
        <v>12</v>
      </c>
      <c r="N312" s="399">
        <v>13</v>
      </c>
      <c r="O312" s="399">
        <v>14</v>
      </c>
      <c r="P312" s="399">
        <v>15</v>
      </c>
      <c r="Q312" s="399">
        <v>16</v>
      </c>
      <c r="R312" s="399">
        <v>17</v>
      </c>
      <c r="S312" s="399">
        <v>18</v>
      </c>
      <c r="T312" s="399">
        <v>19</v>
      </c>
      <c r="U312" s="399">
        <v>20</v>
      </c>
      <c r="V312" s="399">
        <v>21</v>
      </c>
      <c r="W312" s="399">
        <v>22</v>
      </c>
      <c r="X312" s="399">
        <v>23</v>
      </c>
      <c r="Y312" s="401">
        <v>24</v>
      </c>
      <c r="AB312" s="6"/>
      <c r="AC312" s="6"/>
      <c r="AD312" s="6"/>
      <c r="AE312" s="6"/>
      <c r="AF312" s="6"/>
    </row>
    <row r="313" spans="1:34" ht="30.75" customHeight="1" thickBot="1">
      <c r="A313" s="117">
        <v>251</v>
      </c>
      <c r="B313" s="121" t="s">
        <v>300</v>
      </c>
      <c r="C313" s="1116" t="s">
        <v>96</v>
      </c>
      <c r="D313" s="1117"/>
      <c r="E313" s="298">
        <v>3</v>
      </c>
      <c r="F313" s="703"/>
      <c r="G313" s="447">
        <f>[1]МОЩНОСТИ!$J$62</f>
        <v>2.0520214030932804</v>
      </c>
      <c r="H313" s="914"/>
      <c r="I313" s="914"/>
      <c r="J313" s="278"/>
      <c r="K313" s="278">
        <f>G313</f>
        <v>2.0520214030932804</v>
      </c>
      <c r="L313" s="1123"/>
      <c r="M313" s="1126"/>
      <c r="N313" s="405"/>
      <c r="O313" s="405">
        <v>2</v>
      </c>
      <c r="P313" s="914"/>
      <c r="Q313" s="914"/>
      <c r="R313" s="405"/>
      <c r="S313" s="405">
        <f>O313</f>
        <v>2</v>
      </c>
      <c r="T313" s="950"/>
      <c r="U313" s="950"/>
      <c r="V313" s="991"/>
      <c r="W313" s="991"/>
      <c r="X313" s="904" t="s">
        <v>119</v>
      </c>
      <c r="Y313" s="904" t="s">
        <v>119</v>
      </c>
      <c r="AB313" s="78">
        <v>1</v>
      </c>
      <c r="AC313" s="77"/>
      <c r="AD313" s="6"/>
      <c r="AE313" s="78">
        <v>1</v>
      </c>
      <c r="AF313" s="6"/>
    </row>
    <row r="314" spans="1:34" ht="30" customHeight="1" thickBot="1">
      <c r="A314" s="122">
        <v>252</v>
      </c>
      <c r="B314" s="124" t="s">
        <v>253</v>
      </c>
      <c r="C314" s="1067" t="s">
        <v>97</v>
      </c>
      <c r="D314" s="1068"/>
      <c r="E314" s="252">
        <v>3</v>
      </c>
      <c r="F314" s="705">
        <f>[1]МОЩНОСТИ!$J$92</f>
        <v>17.600000000002183</v>
      </c>
      <c r="G314" s="285"/>
      <c r="H314" s="915"/>
      <c r="I314" s="915"/>
      <c r="J314" s="288">
        <f>F314</f>
        <v>17.600000000002183</v>
      </c>
      <c r="K314" s="288"/>
      <c r="L314" s="1124"/>
      <c r="M314" s="1127"/>
      <c r="N314" s="402">
        <v>15</v>
      </c>
      <c r="O314" s="402"/>
      <c r="P314" s="915"/>
      <c r="Q314" s="915"/>
      <c r="R314" s="288">
        <f>N314</f>
        <v>15</v>
      </c>
      <c r="S314" s="288"/>
      <c r="T314" s="951"/>
      <c r="U314" s="951"/>
      <c r="V314" s="992"/>
      <c r="W314" s="992"/>
      <c r="X314" s="905"/>
      <c r="Y314" s="905"/>
      <c r="AB314" s="6"/>
      <c r="AC314" s="79">
        <v>1</v>
      </c>
      <c r="AD314" s="6"/>
      <c r="AE314" s="78">
        <v>1</v>
      </c>
      <c r="AF314" s="6"/>
    </row>
    <row r="315" spans="1:34" ht="33" customHeight="1" thickBot="1">
      <c r="A315" s="122">
        <v>253</v>
      </c>
      <c r="B315" s="125" t="s">
        <v>300</v>
      </c>
      <c r="C315" s="1067" t="s">
        <v>332</v>
      </c>
      <c r="D315" s="1068"/>
      <c r="E315" s="239">
        <v>3</v>
      </c>
      <c r="F315" s="288"/>
      <c r="G315" s="290">
        <f>[1]МОЩНОСТИ!$J$104</f>
        <v>1.7911712247339651</v>
      </c>
      <c r="H315" s="915"/>
      <c r="I315" s="915"/>
      <c r="J315" s="288"/>
      <c r="K315" s="288">
        <f>G315</f>
        <v>1.7911712247339651</v>
      </c>
      <c r="L315" s="1124"/>
      <c r="M315" s="1127"/>
      <c r="N315" s="402"/>
      <c r="O315" s="402">
        <v>5</v>
      </c>
      <c r="P315" s="915"/>
      <c r="Q315" s="915"/>
      <c r="R315" s="288"/>
      <c r="S315" s="288">
        <f>O315</f>
        <v>5</v>
      </c>
      <c r="T315" s="951"/>
      <c r="U315" s="951"/>
      <c r="V315" s="992"/>
      <c r="W315" s="992"/>
      <c r="X315" s="905"/>
      <c r="Y315" s="905"/>
      <c r="AB315" s="78">
        <v>1</v>
      </c>
      <c r="AC315" s="77"/>
      <c r="AD315" s="6"/>
      <c r="AE315" s="78">
        <v>1</v>
      </c>
      <c r="AF315" s="6"/>
    </row>
    <row r="316" spans="1:34" ht="31.5" customHeight="1" thickBot="1">
      <c r="A316" s="122">
        <v>254</v>
      </c>
      <c r="B316" s="125" t="s">
        <v>312</v>
      </c>
      <c r="C316" s="1067" t="s">
        <v>159</v>
      </c>
      <c r="D316" s="1068"/>
      <c r="E316" s="239">
        <v>3</v>
      </c>
      <c r="F316" s="288"/>
      <c r="G316" s="290">
        <f>[1]МОЩНОСТИ!$J$105</f>
        <v>2.879785969086841</v>
      </c>
      <c r="H316" s="915"/>
      <c r="I316" s="915"/>
      <c r="J316" s="288"/>
      <c r="K316" s="288">
        <f>G316</f>
        <v>2.879785969086841</v>
      </c>
      <c r="L316" s="1124"/>
      <c r="M316" s="1127"/>
      <c r="N316" s="402"/>
      <c r="O316" s="402">
        <v>3</v>
      </c>
      <c r="P316" s="915"/>
      <c r="Q316" s="915"/>
      <c r="R316" s="288"/>
      <c r="S316" s="288">
        <f>O316</f>
        <v>3</v>
      </c>
      <c r="T316" s="951"/>
      <c r="U316" s="951"/>
      <c r="V316" s="992"/>
      <c r="W316" s="992"/>
      <c r="X316" s="905"/>
      <c r="Y316" s="905"/>
      <c r="AB316" s="78">
        <v>1</v>
      </c>
      <c r="AC316" s="6"/>
      <c r="AD316" s="6"/>
      <c r="AE316" s="78">
        <v>1</v>
      </c>
      <c r="AF316" s="6"/>
    </row>
    <row r="317" spans="1:34" ht="30.75" customHeight="1" thickBot="1">
      <c r="A317" s="122">
        <v>255</v>
      </c>
      <c r="B317" s="216" t="s">
        <v>300</v>
      </c>
      <c r="C317" s="1067" t="s">
        <v>98</v>
      </c>
      <c r="D317" s="1068"/>
      <c r="E317" s="250">
        <v>3</v>
      </c>
      <c r="F317" s="285"/>
      <c r="G317" s="290">
        <f>[1]МОЩНОСТИ!$J$84</f>
        <v>4.977021403095736</v>
      </c>
      <c r="H317" s="915"/>
      <c r="I317" s="915"/>
      <c r="J317" s="288"/>
      <c r="K317" s="288">
        <f>G317</f>
        <v>4.977021403095736</v>
      </c>
      <c r="L317" s="1124"/>
      <c r="M317" s="1127"/>
      <c r="N317" s="402"/>
      <c r="O317" s="402">
        <v>5</v>
      </c>
      <c r="P317" s="915"/>
      <c r="Q317" s="915"/>
      <c r="R317" s="288"/>
      <c r="S317" s="288">
        <f>O317</f>
        <v>5</v>
      </c>
      <c r="T317" s="951"/>
      <c r="U317" s="951"/>
      <c r="V317" s="992"/>
      <c r="W317" s="992"/>
      <c r="X317" s="905"/>
      <c r="Y317" s="905"/>
      <c r="AB317" s="78">
        <v>1</v>
      </c>
      <c r="AC317" s="77"/>
      <c r="AD317" s="6"/>
      <c r="AE317" s="78">
        <v>1</v>
      </c>
      <c r="AF317" s="6"/>
    </row>
    <row r="318" spans="1:34" ht="28.5" customHeight="1" thickBot="1">
      <c r="A318" s="122">
        <v>256</v>
      </c>
      <c r="B318" s="237" t="s">
        <v>299</v>
      </c>
      <c r="C318" s="1067" t="s">
        <v>57</v>
      </c>
      <c r="D318" s="1068"/>
      <c r="E318" s="239">
        <v>3</v>
      </c>
      <c r="F318" s="290">
        <f>[1]МОЩНОСТИ!$J$71</f>
        <v>4.9000000000069122</v>
      </c>
      <c r="G318" s="288"/>
      <c r="H318" s="915"/>
      <c r="I318" s="915"/>
      <c r="J318" s="288">
        <f>F318</f>
        <v>4.9000000000069122</v>
      </c>
      <c r="K318" s="288"/>
      <c r="L318" s="1124"/>
      <c r="M318" s="1127"/>
      <c r="N318" s="402">
        <v>3</v>
      </c>
      <c r="O318" s="402"/>
      <c r="P318" s="915"/>
      <c r="Q318" s="915"/>
      <c r="R318" s="288">
        <f>N318</f>
        <v>3</v>
      </c>
      <c r="S318" s="288"/>
      <c r="T318" s="951"/>
      <c r="U318" s="951"/>
      <c r="V318" s="992"/>
      <c r="W318" s="992"/>
      <c r="X318" s="905"/>
      <c r="Y318" s="905"/>
      <c r="AB318" s="6"/>
      <c r="AC318" s="79">
        <v>1</v>
      </c>
      <c r="AD318" s="6"/>
      <c r="AE318" s="6"/>
      <c r="AF318" s="79">
        <v>1</v>
      </c>
    </row>
    <row r="319" spans="1:34" ht="29.25" customHeight="1" thickBot="1">
      <c r="A319" s="122">
        <v>257</v>
      </c>
      <c r="B319" s="237" t="s">
        <v>253</v>
      </c>
      <c r="C319" s="1067" t="s">
        <v>99</v>
      </c>
      <c r="D319" s="1068"/>
      <c r="E319" s="239">
        <v>3</v>
      </c>
      <c r="F319" s="288">
        <f>[1]МОЩНОСТИ!$J$96</f>
        <v>0</v>
      </c>
      <c r="G319" s="288"/>
      <c r="H319" s="915"/>
      <c r="I319" s="915"/>
      <c r="J319" s="288">
        <f>F319</f>
        <v>0</v>
      </c>
      <c r="K319" s="288"/>
      <c r="L319" s="1124"/>
      <c r="M319" s="1127"/>
      <c r="N319" s="402">
        <v>50</v>
      </c>
      <c r="O319" s="402"/>
      <c r="P319" s="915"/>
      <c r="Q319" s="915"/>
      <c r="R319" s="288">
        <f>N319</f>
        <v>50</v>
      </c>
      <c r="S319" s="288"/>
      <c r="T319" s="951"/>
      <c r="U319" s="951"/>
      <c r="V319" s="992"/>
      <c r="W319" s="992"/>
      <c r="X319" s="905"/>
      <c r="Y319" s="905"/>
      <c r="AB319" s="6"/>
      <c r="AC319" s="79">
        <v>1</v>
      </c>
      <c r="AD319" s="6"/>
      <c r="AE319" s="78">
        <v>1</v>
      </c>
      <c r="AF319" s="6"/>
    </row>
    <row r="320" spans="1:34" ht="29.25" customHeight="1">
      <c r="A320" s="119">
        <v>258</v>
      </c>
      <c r="B320" s="120" t="s">
        <v>257</v>
      </c>
      <c r="C320" s="1008" t="s">
        <v>160</v>
      </c>
      <c r="D320" s="1009"/>
      <c r="E320" s="1090">
        <v>3</v>
      </c>
      <c r="F320" s="350">
        <f>[1]МОЩНОСТИ!$J$101</f>
        <v>35.599999999976717</v>
      </c>
      <c r="G320" s="282"/>
      <c r="H320" s="915"/>
      <c r="I320" s="915"/>
      <c r="J320" s="282">
        <f>F320</f>
        <v>35.599999999976717</v>
      </c>
      <c r="K320" s="282"/>
      <c r="L320" s="1124"/>
      <c r="M320" s="1127"/>
      <c r="N320" s="388">
        <v>105</v>
      </c>
      <c r="O320" s="388"/>
      <c r="P320" s="915"/>
      <c r="Q320" s="915"/>
      <c r="R320" s="388">
        <f>N320</f>
        <v>105</v>
      </c>
      <c r="S320" s="388"/>
      <c r="T320" s="951"/>
      <c r="U320" s="951"/>
      <c r="V320" s="992"/>
      <c r="W320" s="992"/>
      <c r="X320" s="905"/>
      <c r="Y320" s="905"/>
      <c r="AB320" s="6"/>
      <c r="AC320" s="79">
        <v>1</v>
      </c>
      <c r="AD320" s="6"/>
      <c r="AE320" s="6"/>
      <c r="AF320" s="79">
        <v>1</v>
      </c>
    </row>
    <row r="321" spans="1:32" ht="24.75" customHeight="1" thickBot="1">
      <c r="A321" s="117">
        <v>259</v>
      </c>
      <c r="B321" s="121" t="s">
        <v>305</v>
      </c>
      <c r="C321" s="954"/>
      <c r="D321" s="955"/>
      <c r="E321" s="1091"/>
      <c r="F321" s="278"/>
      <c r="G321" s="278"/>
      <c r="H321" s="915"/>
      <c r="I321" s="915"/>
      <c r="J321" s="278"/>
      <c r="K321" s="278"/>
      <c r="L321" s="1124"/>
      <c r="M321" s="1127"/>
      <c r="N321" s="405"/>
      <c r="O321" s="405"/>
      <c r="P321" s="915"/>
      <c r="Q321" s="915"/>
      <c r="R321" s="405"/>
      <c r="S321" s="405"/>
      <c r="T321" s="951"/>
      <c r="U321" s="951"/>
      <c r="V321" s="992"/>
      <c r="W321" s="992"/>
      <c r="X321" s="905"/>
      <c r="Y321" s="905"/>
      <c r="AB321" s="78">
        <v>1</v>
      </c>
      <c r="AC321" s="77"/>
      <c r="AD321" s="6"/>
      <c r="AE321" s="6"/>
      <c r="AF321" s="79">
        <v>1</v>
      </c>
    </row>
    <row r="322" spans="1:32" ht="51" customHeight="1" thickBot="1">
      <c r="A322" s="122">
        <v>260</v>
      </c>
      <c r="B322" s="124"/>
      <c r="C322" s="1067" t="s">
        <v>411</v>
      </c>
      <c r="D322" s="1068"/>
      <c r="E322" s="239">
        <v>3</v>
      </c>
      <c r="F322" s="290">
        <f>[1]МОЩНОСТИ!$J$118</f>
        <v>20.699999999999932</v>
      </c>
      <c r="G322" s="288"/>
      <c r="H322" s="915"/>
      <c r="I322" s="915"/>
      <c r="J322" s="288">
        <f>F322</f>
        <v>20.699999999999932</v>
      </c>
      <c r="K322" s="288"/>
      <c r="L322" s="1124"/>
      <c r="M322" s="1127"/>
      <c r="N322" s="402">
        <v>95</v>
      </c>
      <c r="O322" s="402"/>
      <c r="P322" s="915"/>
      <c r="Q322" s="915"/>
      <c r="R322" s="288">
        <f>N322</f>
        <v>95</v>
      </c>
      <c r="S322" s="288"/>
      <c r="T322" s="951"/>
      <c r="U322" s="951"/>
      <c r="V322" s="992"/>
      <c r="W322" s="992"/>
      <c r="X322" s="905"/>
      <c r="Y322" s="905"/>
      <c r="AB322" s="6"/>
      <c r="AC322" s="79">
        <v>1</v>
      </c>
      <c r="AD322" s="6"/>
      <c r="AE322" s="78">
        <v>1</v>
      </c>
      <c r="AF322" s="6"/>
    </row>
    <row r="323" spans="1:32" ht="20.100000000000001" customHeight="1">
      <c r="A323" s="119">
        <v>261</v>
      </c>
      <c r="B323" s="120" t="s">
        <v>313</v>
      </c>
      <c r="C323" s="1008" t="s">
        <v>198</v>
      </c>
      <c r="D323" s="1009"/>
      <c r="E323" s="902">
        <v>2</v>
      </c>
      <c r="F323" s="350">
        <f>[1]МОЩНОСТИ!$J$218</f>
        <v>34.173055859771772</v>
      </c>
      <c r="G323" s="282"/>
      <c r="H323" s="915"/>
      <c r="I323" s="915"/>
      <c r="J323" s="282">
        <f>F323+G324</f>
        <v>37.916319824719082</v>
      </c>
      <c r="K323" s="282"/>
      <c r="L323" s="1124"/>
      <c r="M323" s="1127"/>
      <c r="N323" s="388">
        <v>55.41</v>
      </c>
      <c r="O323" s="388"/>
      <c r="P323" s="915"/>
      <c r="Q323" s="915"/>
      <c r="R323" s="403">
        <f>N323+O324</f>
        <v>110.82</v>
      </c>
      <c r="S323" s="403"/>
      <c r="T323" s="951"/>
      <c r="U323" s="951"/>
      <c r="V323" s="992"/>
      <c r="W323" s="992"/>
      <c r="X323" s="905"/>
      <c r="Y323" s="905"/>
      <c r="AB323" s="6"/>
      <c r="AC323" s="79">
        <v>1</v>
      </c>
      <c r="AD323" s="6"/>
      <c r="AE323" s="78">
        <v>1</v>
      </c>
      <c r="AF323" s="6"/>
    </row>
    <row r="324" spans="1:32" ht="20.100000000000001" customHeight="1" thickBot="1">
      <c r="A324" s="117">
        <v>262</v>
      </c>
      <c r="B324" s="121" t="s">
        <v>304</v>
      </c>
      <c r="C324" s="954"/>
      <c r="D324" s="955"/>
      <c r="E324" s="903"/>
      <c r="F324" s="283"/>
      <c r="G324" s="447">
        <f>[1]МОЩНОСТИ!$J$219</f>
        <v>3.7432639649473072</v>
      </c>
      <c r="H324" s="915"/>
      <c r="I324" s="915"/>
      <c r="J324" s="278"/>
      <c r="K324" s="278">
        <f>J323</f>
        <v>37.916319824719082</v>
      </c>
      <c r="L324" s="1124"/>
      <c r="M324" s="1127"/>
      <c r="N324" s="412"/>
      <c r="O324" s="405">
        <v>55.41</v>
      </c>
      <c r="P324" s="915"/>
      <c r="Q324" s="915"/>
      <c r="R324" s="406"/>
      <c r="S324" s="406">
        <f>N323+O324</f>
        <v>110.82</v>
      </c>
      <c r="T324" s="951"/>
      <c r="U324" s="951"/>
      <c r="V324" s="992"/>
      <c r="W324" s="992"/>
      <c r="X324" s="905"/>
      <c r="Y324" s="905"/>
      <c r="AB324" s="78">
        <v>1</v>
      </c>
      <c r="AC324" s="77"/>
      <c r="AD324" s="6"/>
      <c r="AE324" s="78">
        <v>1</v>
      </c>
      <c r="AF324" s="6"/>
    </row>
    <row r="325" spans="1:32" ht="20.100000000000001" customHeight="1">
      <c r="A325" s="119">
        <v>263</v>
      </c>
      <c r="B325" s="120" t="s">
        <v>302</v>
      </c>
      <c r="C325" s="1008" t="s">
        <v>197</v>
      </c>
      <c r="D325" s="1009"/>
      <c r="E325" s="902">
        <v>2</v>
      </c>
      <c r="F325" s="350">
        <f>[1]МОЩНОСТИ!$J$220</f>
        <v>40.800000000017462</v>
      </c>
      <c r="G325" s="292"/>
      <c r="H325" s="915"/>
      <c r="I325" s="915"/>
      <c r="J325" s="282">
        <f>F325+G326</f>
        <v>81.600000000034925</v>
      </c>
      <c r="K325" s="282"/>
      <c r="L325" s="1124"/>
      <c r="M325" s="1127"/>
      <c r="N325" s="388">
        <v>88</v>
      </c>
      <c r="O325" s="388"/>
      <c r="P325" s="915"/>
      <c r="Q325" s="915"/>
      <c r="R325" s="388">
        <f>N325+O326</f>
        <v>176</v>
      </c>
      <c r="S325" s="388"/>
      <c r="T325" s="951"/>
      <c r="U325" s="951"/>
      <c r="V325" s="992"/>
      <c r="W325" s="992"/>
      <c r="X325" s="905"/>
      <c r="Y325" s="905"/>
      <c r="AB325" s="6"/>
      <c r="AC325" s="79">
        <v>1</v>
      </c>
      <c r="AD325" s="6"/>
      <c r="AE325" s="78">
        <v>1</v>
      </c>
      <c r="AF325" s="6"/>
    </row>
    <row r="326" spans="1:32" ht="20.100000000000001" customHeight="1" thickBot="1">
      <c r="A326" s="117">
        <v>264</v>
      </c>
      <c r="B326" s="121" t="s">
        <v>285</v>
      </c>
      <c r="C326" s="954"/>
      <c r="D326" s="955"/>
      <c r="E326" s="903"/>
      <c r="F326" s="283"/>
      <c r="G326" s="447">
        <f>[1]МОЩНОСТИ!$J$221</f>
        <v>40.800000000017462</v>
      </c>
      <c r="H326" s="915"/>
      <c r="I326" s="915"/>
      <c r="J326" s="278"/>
      <c r="K326" s="278">
        <f>J325</f>
        <v>81.600000000034925</v>
      </c>
      <c r="L326" s="1124"/>
      <c r="M326" s="1127"/>
      <c r="N326" s="405"/>
      <c r="O326" s="405">
        <v>88</v>
      </c>
      <c r="P326" s="915"/>
      <c r="Q326" s="915"/>
      <c r="R326" s="405"/>
      <c r="S326" s="405">
        <f>N325+O326</f>
        <v>176</v>
      </c>
      <c r="T326" s="951"/>
      <c r="U326" s="951"/>
      <c r="V326" s="992"/>
      <c r="W326" s="992"/>
      <c r="X326" s="905"/>
      <c r="Y326" s="905"/>
      <c r="AB326" s="78">
        <v>1</v>
      </c>
      <c r="AC326" s="77"/>
      <c r="AD326" s="6"/>
      <c r="AE326" s="78">
        <v>1</v>
      </c>
      <c r="AF326" s="6"/>
    </row>
    <row r="327" spans="1:32" ht="20.100000000000001" customHeight="1">
      <c r="A327" s="119">
        <v>265</v>
      </c>
      <c r="B327" s="120" t="s">
        <v>303</v>
      </c>
      <c r="C327" s="1008" t="s">
        <v>196</v>
      </c>
      <c r="D327" s="1009"/>
      <c r="E327" s="902">
        <v>2</v>
      </c>
      <c r="F327" s="350">
        <f>[1]МОЩНОСТИ!$J$210</f>
        <v>36.504840000034832</v>
      </c>
      <c r="G327" s="292"/>
      <c r="H327" s="915"/>
      <c r="I327" s="915"/>
      <c r="J327" s="282">
        <f>F327+G328</f>
        <v>38.300160000074023</v>
      </c>
      <c r="K327" s="282"/>
      <c r="L327" s="1124"/>
      <c r="M327" s="1127"/>
      <c r="N327" s="403">
        <v>87.254999999999995</v>
      </c>
      <c r="O327" s="388"/>
      <c r="P327" s="915"/>
      <c r="Q327" s="915"/>
      <c r="R327" s="403">
        <f>N327+O328</f>
        <v>174.51</v>
      </c>
      <c r="S327" s="403"/>
      <c r="T327" s="951"/>
      <c r="U327" s="951"/>
      <c r="V327" s="992"/>
      <c r="W327" s="992"/>
      <c r="X327" s="905"/>
      <c r="Y327" s="905"/>
      <c r="AB327" s="6"/>
      <c r="AC327" s="79">
        <v>1</v>
      </c>
      <c r="AD327" s="6"/>
      <c r="AE327" s="78">
        <v>1</v>
      </c>
      <c r="AF327" s="6"/>
    </row>
    <row r="328" spans="1:32" ht="21.95" customHeight="1" thickBot="1">
      <c r="A328" s="117">
        <v>266</v>
      </c>
      <c r="B328" s="121" t="s">
        <v>308</v>
      </c>
      <c r="C328" s="954"/>
      <c r="D328" s="955"/>
      <c r="E328" s="903"/>
      <c r="F328" s="283"/>
      <c r="G328" s="447">
        <f>[1]МОЩНОСТИ!$J$211</f>
        <v>1.795320000039188</v>
      </c>
      <c r="H328" s="915"/>
      <c r="I328" s="915"/>
      <c r="J328" s="278"/>
      <c r="K328" s="278">
        <f>J327</f>
        <v>38.300160000074023</v>
      </c>
      <c r="L328" s="1124"/>
      <c r="M328" s="1127"/>
      <c r="N328" s="405"/>
      <c r="O328" s="406">
        <v>87.254999999999995</v>
      </c>
      <c r="P328" s="915"/>
      <c r="Q328" s="915"/>
      <c r="R328" s="406"/>
      <c r="S328" s="406">
        <f>N327+O328</f>
        <v>174.51</v>
      </c>
      <c r="T328" s="951"/>
      <c r="U328" s="951"/>
      <c r="V328" s="992"/>
      <c r="W328" s="992"/>
      <c r="X328" s="905"/>
      <c r="Y328" s="905"/>
      <c r="AB328" s="78">
        <v>1</v>
      </c>
      <c r="AC328" s="77"/>
      <c r="AD328" s="6"/>
      <c r="AE328" s="78">
        <v>1</v>
      </c>
      <c r="AF328" s="6"/>
    </row>
    <row r="329" spans="1:32" ht="21.95" customHeight="1">
      <c r="A329" s="462">
        <v>267</v>
      </c>
      <c r="B329" s="138"/>
      <c r="C329" s="146"/>
      <c r="D329" s="147"/>
      <c r="E329" s="241"/>
      <c r="F329" s="197"/>
      <c r="G329" s="197"/>
      <c r="H329" s="915"/>
      <c r="I329" s="915"/>
      <c r="J329" s="197"/>
      <c r="K329" s="197"/>
      <c r="L329" s="1124"/>
      <c r="M329" s="1127"/>
      <c r="N329" s="388"/>
      <c r="O329" s="388"/>
      <c r="P329" s="915"/>
      <c r="Q329" s="915"/>
      <c r="R329" s="388"/>
      <c r="S329" s="388"/>
      <c r="T329" s="951"/>
      <c r="U329" s="951"/>
      <c r="V329" s="992"/>
      <c r="W329" s="992"/>
      <c r="X329" s="905"/>
      <c r="Y329" s="905"/>
      <c r="AB329" s="6"/>
      <c r="AC329" s="6"/>
      <c r="AD329" s="6"/>
      <c r="AE329" s="6"/>
      <c r="AF329" s="6"/>
    </row>
    <row r="330" spans="1:32" ht="21.95" customHeight="1">
      <c r="A330" s="144">
        <v>268</v>
      </c>
      <c r="B330" s="58"/>
      <c r="C330" s="61"/>
      <c r="D330" s="62"/>
      <c r="E330" s="241"/>
      <c r="F330" s="176"/>
      <c r="G330" s="176"/>
      <c r="H330" s="915"/>
      <c r="I330" s="915"/>
      <c r="J330" s="176"/>
      <c r="K330" s="176"/>
      <c r="L330" s="1124"/>
      <c r="M330" s="1127"/>
      <c r="N330" s="404"/>
      <c r="O330" s="404"/>
      <c r="P330" s="915"/>
      <c r="Q330" s="915"/>
      <c r="R330" s="404"/>
      <c r="S330" s="404"/>
      <c r="T330" s="951"/>
      <c r="U330" s="951"/>
      <c r="V330" s="992"/>
      <c r="W330" s="992"/>
      <c r="X330" s="905"/>
      <c r="Y330" s="905"/>
      <c r="AB330" s="6"/>
      <c r="AC330" s="6"/>
      <c r="AD330" s="6"/>
      <c r="AE330" s="6"/>
      <c r="AF330" s="6"/>
    </row>
    <row r="331" spans="1:32" ht="21.95" customHeight="1">
      <c r="A331" s="144">
        <v>269</v>
      </c>
      <c r="B331" s="58"/>
      <c r="C331" s="61"/>
      <c r="D331" s="62"/>
      <c r="E331" s="241"/>
      <c r="F331" s="176"/>
      <c r="G331" s="176"/>
      <c r="H331" s="915"/>
      <c r="I331" s="915"/>
      <c r="J331" s="176"/>
      <c r="K331" s="176"/>
      <c r="L331" s="1124"/>
      <c r="M331" s="1127"/>
      <c r="N331" s="404"/>
      <c r="O331" s="404"/>
      <c r="P331" s="915"/>
      <c r="Q331" s="915"/>
      <c r="R331" s="404"/>
      <c r="S331" s="404"/>
      <c r="T331" s="951"/>
      <c r="U331" s="951"/>
      <c r="V331" s="992"/>
      <c r="W331" s="992"/>
      <c r="X331" s="905"/>
      <c r="Y331" s="905"/>
      <c r="AB331" s="6"/>
      <c r="AC331" s="6"/>
      <c r="AD331" s="6"/>
      <c r="AE331" s="6"/>
      <c r="AF331" s="6"/>
    </row>
    <row r="332" spans="1:32" ht="21.95" customHeight="1">
      <c r="A332" s="144">
        <v>270</v>
      </c>
      <c r="B332" s="58"/>
      <c r="C332" s="61"/>
      <c r="D332" s="62"/>
      <c r="E332" s="241"/>
      <c r="F332" s="176"/>
      <c r="G332" s="176"/>
      <c r="H332" s="915"/>
      <c r="I332" s="915"/>
      <c r="J332" s="176"/>
      <c r="K332" s="176"/>
      <c r="L332" s="1124"/>
      <c r="M332" s="1127"/>
      <c r="N332" s="404"/>
      <c r="O332" s="404"/>
      <c r="P332" s="915"/>
      <c r="Q332" s="915"/>
      <c r="R332" s="404"/>
      <c r="S332" s="404"/>
      <c r="T332" s="951"/>
      <c r="U332" s="951"/>
      <c r="V332" s="992"/>
      <c r="W332" s="992"/>
      <c r="X332" s="905"/>
      <c r="Y332" s="905"/>
      <c r="AB332" s="6"/>
      <c r="AC332" s="6"/>
      <c r="AD332" s="6"/>
      <c r="AE332" s="6"/>
      <c r="AF332" s="6"/>
    </row>
    <row r="333" spans="1:32" ht="21.95" customHeight="1">
      <c r="A333" s="144">
        <v>271</v>
      </c>
      <c r="B333" s="58"/>
      <c r="C333" s="61"/>
      <c r="D333" s="62"/>
      <c r="E333" s="241"/>
      <c r="F333" s="176"/>
      <c r="G333" s="176"/>
      <c r="H333" s="915"/>
      <c r="I333" s="915"/>
      <c r="J333" s="176"/>
      <c r="K333" s="176"/>
      <c r="L333" s="1124"/>
      <c r="M333" s="1127"/>
      <c r="N333" s="404"/>
      <c r="O333" s="404"/>
      <c r="P333" s="915"/>
      <c r="Q333" s="915"/>
      <c r="R333" s="404"/>
      <c r="S333" s="404"/>
      <c r="T333" s="951"/>
      <c r="U333" s="951"/>
      <c r="V333" s="992"/>
      <c r="W333" s="992"/>
      <c r="X333" s="905"/>
      <c r="Y333" s="905"/>
      <c r="AB333" s="6"/>
      <c r="AC333" s="6"/>
      <c r="AD333" s="6"/>
      <c r="AE333" s="6"/>
      <c r="AF333" s="6"/>
    </row>
    <row r="334" spans="1:32" ht="21.95" customHeight="1">
      <c r="A334" s="144">
        <v>272</v>
      </c>
      <c r="B334" s="58"/>
      <c r="C334" s="61"/>
      <c r="D334" s="62"/>
      <c r="E334" s="241"/>
      <c r="F334" s="176"/>
      <c r="G334" s="176"/>
      <c r="H334" s="915"/>
      <c r="I334" s="915"/>
      <c r="J334" s="176"/>
      <c r="K334" s="176"/>
      <c r="L334" s="1124"/>
      <c r="M334" s="1127"/>
      <c r="N334" s="404"/>
      <c r="O334" s="404"/>
      <c r="P334" s="915"/>
      <c r="Q334" s="915"/>
      <c r="R334" s="404"/>
      <c r="S334" s="404"/>
      <c r="T334" s="951"/>
      <c r="U334" s="951"/>
      <c r="V334" s="992"/>
      <c r="W334" s="992"/>
      <c r="X334" s="905"/>
      <c r="Y334" s="905"/>
      <c r="AB334" s="6"/>
      <c r="AC334" s="6"/>
      <c r="AD334" s="6"/>
      <c r="AE334" s="6"/>
      <c r="AF334" s="6"/>
    </row>
    <row r="335" spans="1:32" ht="20.100000000000001" customHeight="1">
      <c r="A335" s="144">
        <v>273</v>
      </c>
      <c r="B335" s="170"/>
      <c r="C335" s="872" t="s">
        <v>128</v>
      </c>
      <c r="D335" s="872"/>
      <c r="E335" s="256">
        <v>2</v>
      </c>
      <c r="F335" s="186">
        <f>F323+F325+F327</f>
        <v>111.47789585982407</v>
      </c>
      <c r="G335" s="186">
        <f>G324+G326+G328</f>
        <v>46.338583965003963</v>
      </c>
      <c r="H335" s="915"/>
      <c r="I335" s="915"/>
      <c r="J335" s="186">
        <f>J323+J325+J327</f>
        <v>157.81647982482804</v>
      </c>
      <c r="K335" s="186">
        <f>K324+K326+K328</f>
        <v>157.81647982482804</v>
      </c>
      <c r="L335" s="1124"/>
      <c r="M335" s="1127"/>
      <c r="N335" s="422">
        <f>N323+N325+N327</f>
        <v>230.66499999999999</v>
      </c>
      <c r="O335" s="422">
        <f>O324+O326+O328</f>
        <v>230.66499999999999</v>
      </c>
      <c r="P335" s="915"/>
      <c r="Q335" s="915"/>
      <c r="R335" s="398">
        <f>R323+R325+R327</f>
        <v>461.33</v>
      </c>
      <c r="S335" s="398">
        <f>S324+S326+S328</f>
        <v>461.33</v>
      </c>
      <c r="T335" s="951"/>
      <c r="U335" s="951"/>
      <c r="V335" s="992"/>
      <c r="W335" s="992"/>
      <c r="X335" s="905"/>
      <c r="Y335" s="905"/>
      <c r="AB335" s="6"/>
      <c r="AC335" s="6"/>
      <c r="AD335" s="6"/>
      <c r="AE335" s="6"/>
      <c r="AF335" s="6"/>
    </row>
    <row r="336" spans="1:32" ht="20.100000000000001" customHeight="1" thickBot="1">
      <c r="A336" s="144">
        <v>274</v>
      </c>
      <c r="B336" s="170"/>
      <c r="C336" s="814"/>
      <c r="D336" s="814"/>
      <c r="E336" s="298">
        <v>3</v>
      </c>
      <c r="F336" s="307">
        <f>F314+F318+F319+F320+F322</f>
        <v>78.799999999985744</v>
      </c>
      <c r="G336" s="307">
        <f>G313+G315+G316+G317+G322</f>
        <v>11.700000000009823</v>
      </c>
      <c r="H336" s="916"/>
      <c r="I336" s="916"/>
      <c r="J336" s="307">
        <f>J314+J318+J319+J320+J322</f>
        <v>78.799999999985744</v>
      </c>
      <c r="K336" s="307">
        <f>K313+K315+K316+K317</f>
        <v>11.700000000009823</v>
      </c>
      <c r="L336" s="1124"/>
      <c r="M336" s="1127"/>
      <c r="N336" s="405">
        <f>N314+N318+N319+N320+N322</f>
        <v>268</v>
      </c>
      <c r="O336" s="405">
        <f>O313+O315+O316+O317</f>
        <v>15</v>
      </c>
      <c r="P336" s="916"/>
      <c r="Q336" s="916"/>
      <c r="R336" s="421">
        <f>R314+R318+R319+R320+R322</f>
        <v>268</v>
      </c>
      <c r="S336" s="405">
        <f>S313+S315+S316+S317</f>
        <v>15</v>
      </c>
      <c r="T336" s="951"/>
      <c r="U336" s="951"/>
      <c r="V336" s="993"/>
      <c r="W336" s="993"/>
      <c r="X336" s="905"/>
      <c r="Y336" s="905"/>
      <c r="AB336" s="6"/>
      <c r="AC336" s="6"/>
      <c r="AD336" s="6"/>
      <c r="AE336" s="6"/>
      <c r="AF336" s="6"/>
    </row>
    <row r="337" spans="1:34" s="81" customFormat="1" ht="20.100000000000001" customHeight="1">
      <c r="A337" s="144"/>
      <c r="B337" s="143"/>
      <c r="C337" s="1150" t="s">
        <v>129</v>
      </c>
      <c r="D337" s="1151"/>
      <c r="E337" s="270"/>
      <c r="F337" s="303">
        <f>F335+F336</f>
        <v>190.2778958598098</v>
      </c>
      <c r="G337" s="303">
        <f>G335+G336</f>
        <v>58.038583965013785</v>
      </c>
      <c r="H337" s="161">
        <f>G337</f>
        <v>58.038583965013785</v>
      </c>
      <c r="I337" s="161">
        <f>F337</f>
        <v>190.2778958598098</v>
      </c>
      <c r="J337" s="190">
        <f>J335+J336</f>
        <v>236.61647982481378</v>
      </c>
      <c r="K337" s="190">
        <f>K335+K336</f>
        <v>169.51647982483786</v>
      </c>
      <c r="L337" s="1125"/>
      <c r="M337" s="1128"/>
      <c r="N337" s="420">
        <f>N336+N335</f>
        <v>498.66499999999996</v>
      </c>
      <c r="O337" s="420">
        <f>O336+O335</f>
        <v>245.66499999999999</v>
      </c>
      <c r="P337" s="185">
        <f>O337</f>
        <v>245.66499999999999</v>
      </c>
      <c r="Q337" s="185">
        <f>N337</f>
        <v>498.66499999999996</v>
      </c>
      <c r="R337" s="441">
        <f>R335+R336</f>
        <v>729.32999999999993</v>
      </c>
      <c r="S337" s="441">
        <f>S335+S336</f>
        <v>476.33</v>
      </c>
      <c r="T337" s="952"/>
      <c r="U337" s="952"/>
      <c r="V337" s="155">
        <v>504</v>
      </c>
      <c r="W337" s="155">
        <v>504</v>
      </c>
      <c r="X337" s="905"/>
      <c r="Y337" s="905"/>
      <c r="AB337" s="6"/>
      <c r="AC337" s="6"/>
      <c r="AD337" s="6"/>
      <c r="AE337" s="6"/>
      <c r="AF337" s="6"/>
    </row>
    <row r="338" spans="1:34" ht="20.100000000000001" customHeight="1" thickBot="1">
      <c r="A338" s="144">
        <v>275</v>
      </c>
      <c r="B338" s="17"/>
      <c r="C338" s="1152"/>
      <c r="D338" s="1153"/>
      <c r="E338" s="340"/>
      <c r="F338" s="1114">
        <f>F337+G337</f>
        <v>248.3164798248236</v>
      </c>
      <c r="G338" s="1115"/>
      <c r="H338" s="1135"/>
      <c r="I338" s="1135"/>
      <c r="J338" s="1114">
        <f>J337+K337</f>
        <v>406.13295964965164</v>
      </c>
      <c r="K338" s="1134"/>
      <c r="L338" s="185">
        <f>MAX(J337,K337)</f>
        <v>236.61647982481378</v>
      </c>
      <c r="M338" s="185">
        <f>MAX(J337,K337)</f>
        <v>236.61647982481378</v>
      </c>
      <c r="N338" s="948">
        <f>N337+O337</f>
        <v>744.32999999999993</v>
      </c>
      <c r="O338" s="949"/>
      <c r="P338" s="939"/>
      <c r="Q338" s="908"/>
      <c r="R338" s="948">
        <f>R337+S337</f>
        <v>1205.6599999999999</v>
      </c>
      <c r="S338" s="1100"/>
      <c r="T338" s="185">
        <f>MAX(R337,S337)</f>
        <v>729.32999999999993</v>
      </c>
      <c r="U338" s="185">
        <f>MAX(R337,S337)</f>
        <v>729.32999999999993</v>
      </c>
      <c r="V338" s="726"/>
      <c r="W338" s="726"/>
      <c r="X338" s="906"/>
      <c r="Y338" s="906"/>
      <c r="AB338" s="6"/>
      <c r="AC338" s="6"/>
      <c r="AD338" s="6"/>
      <c r="AE338" s="6"/>
      <c r="AF338" s="6"/>
    </row>
    <row r="339" spans="1:34" ht="20.100000000000001" customHeight="1">
      <c r="A339" s="144">
        <v>276</v>
      </c>
      <c r="B339" s="17"/>
      <c r="C339" s="1015" t="s">
        <v>66</v>
      </c>
      <c r="D339" s="987"/>
      <c r="E339" s="1138" t="s">
        <v>110</v>
      </c>
      <c r="F339" s="190"/>
      <c r="G339" s="190"/>
      <c r="H339" s="1136"/>
      <c r="I339" s="1136"/>
      <c r="J339" s="190">
        <f>V337-J337</f>
        <v>267.38352017518622</v>
      </c>
      <c r="K339" s="189">
        <f>W337-K337</f>
        <v>334.48352017516214</v>
      </c>
      <c r="L339" s="940"/>
      <c r="M339" s="940"/>
      <c r="N339" s="494"/>
      <c r="O339" s="494"/>
      <c r="P339" s="940"/>
      <c r="Q339" s="909"/>
      <c r="R339" s="444">
        <f>V337-R337</f>
        <v>-225.32999999999993</v>
      </c>
      <c r="S339" s="444">
        <f>W337-S337</f>
        <v>27.670000000000016</v>
      </c>
      <c r="T339" s="899"/>
      <c r="U339" s="899"/>
      <c r="V339" s="869"/>
      <c r="W339" s="869"/>
      <c r="X339" s="37"/>
      <c r="Y339" s="37"/>
      <c r="AB339" s="6"/>
      <c r="AC339" s="6"/>
      <c r="AD339" s="6"/>
      <c r="AE339" s="6"/>
      <c r="AF339" s="6"/>
    </row>
    <row r="340" spans="1:34" s="81" customFormat="1" ht="20.100000000000001" customHeight="1">
      <c r="A340" s="144"/>
      <c r="B340" s="17"/>
      <c r="C340" s="1015"/>
      <c r="D340" s="987"/>
      <c r="E340" s="1139"/>
      <c r="F340" s="161"/>
      <c r="G340" s="161"/>
      <c r="H340" s="1136"/>
      <c r="I340" s="1136"/>
      <c r="J340" s="762">
        <f>J339+K339</f>
        <v>601.86704035034836</v>
      </c>
      <c r="K340" s="763"/>
      <c r="L340" s="940"/>
      <c r="M340" s="940"/>
      <c r="N340" s="27"/>
      <c r="O340" s="27"/>
      <c r="P340" s="940"/>
      <c r="Q340" s="909"/>
      <c r="R340" s="1143">
        <f>R339+S339</f>
        <v>-197.65999999999991</v>
      </c>
      <c r="S340" s="1130"/>
      <c r="T340" s="900"/>
      <c r="U340" s="900"/>
      <c r="V340" s="989"/>
      <c r="W340" s="989"/>
      <c r="X340" s="150"/>
      <c r="Y340" s="150"/>
      <c r="AB340" s="6"/>
      <c r="AC340" s="6"/>
      <c r="AD340" s="6"/>
      <c r="AE340" s="6"/>
      <c r="AF340" s="6"/>
    </row>
    <row r="341" spans="1:34" ht="20.100000000000001" customHeight="1">
      <c r="A341" s="144">
        <v>277</v>
      </c>
      <c r="B341" s="17"/>
      <c r="C341" s="868"/>
      <c r="D341" s="988"/>
      <c r="E341" s="249" t="s">
        <v>111</v>
      </c>
      <c r="F341" s="176"/>
      <c r="G341" s="176"/>
      <c r="H341" s="1137"/>
      <c r="I341" s="1137"/>
      <c r="J341" s="762">
        <f>J339</f>
        <v>267.38352017518622</v>
      </c>
      <c r="K341" s="761"/>
      <c r="L341" s="941"/>
      <c r="M341" s="941"/>
      <c r="N341" s="27"/>
      <c r="O341" s="27"/>
      <c r="P341" s="941"/>
      <c r="Q341" s="910"/>
      <c r="R341" s="1129">
        <v>0</v>
      </c>
      <c r="S341" s="1130"/>
      <c r="T341" s="901"/>
      <c r="U341" s="901"/>
      <c r="V341" s="990"/>
      <c r="W341" s="990"/>
      <c r="X341" s="37"/>
      <c r="Y341" s="37"/>
      <c r="AB341" s="6"/>
      <c r="AC341" s="6"/>
      <c r="AD341" s="6"/>
      <c r="AE341" s="6"/>
      <c r="AF341" s="6"/>
    </row>
    <row r="342" spans="1:34" ht="21.95" customHeight="1">
      <c r="A342" s="478">
        <v>1</v>
      </c>
      <c r="B342" s="400">
        <v>2</v>
      </c>
      <c r="C342" s="966">
        <v>3</v>
      </c>
      <c r="D342" s="967"/>
      <c r="E342" s="481">
        <v>4</v>
      </c>
      <c r="F342" s="399">
        <v>5</v>
      </c>
      <c r="G342" s="399">
        <v>6</v>
      </c>
      <c r="H342" s="399">
        <v>7</v>
      </c>
      <c r="I342" s="399">
        <v>8</v>
      </c>
      <c r="J342" s="399">
        <v>9</v>
      </c>
      <c r="K342" s="399">
        <v>10</v>
      </c>
      <c r="L342" s="399">
        <v>11</v>
      </c>
      <c r="M342" s="399">
        <v>12</v>
      </c>
      <c r="N342" s="399">
        <v>13</v>
      </c>
      <c r="O342" s="399">
        <v>14</v>
      </c>
      <c r="P342" s="399">
        <v>15</v>
      </c>
      <c r="Q342" s="399">
        <v>16</v>
      </c>
      <c r="R342" s="399">
        <v>17</v>
      </c>
      <c r="S342" s="399">
        <v>18</v>
      </c>
      <c r="T342" s="399">
        <v>19</v>
      </c>
      <c r="U342" s="399">
        <v>20</v>
      </c>
      <c r="V342" s="399">
        <v>21</v>
      </c>
      <c r="W342" s="399">
        <v>22</v>
      </c>
      <c r="X342" s="399">
        <v>23</v>
      </c>
      <c r="Y342" s="401">
        <v>24</v>
      </c>
      <c r="AB342" s="6"/>
      <c r="AC342" s="6"/>
      <c r="AD342" s="6"/>
      <c r="AE342" s="6"/>
      <c r="AF342" s="6"/>
    </row>
    <row r="343" spans="1:34" ht="24" customHeight="1">
      <c r="A343" s="810" t="s">
        <v>105</v>
      </c>
      <c r="B343" s="997"/>
      <c r="C343" s="997"/>
      <c r="D343" s="997"/>
      <c r="E343" s="997"/>
      <c r="F343" s="997"/>
      <c r="G343" s="997"/>
      <c r="H343" s="997"/>
      <c r="I343" s="997"/>
      <c r="J343" s="997"/>
      <c r="K343" s="997"/>
      <c r="L343" s="997"/>
      <c r="M343" s="997"/>
      <c r="N343" s="997"/>
      <c r="O343" s="997"/>
      <c r="P343" s="997"/>
      <c r="Q343" s="997"/>
      <c r="R343" s="997"/>
      <c r="S343" s="997"/>
      <c r="T343" s="997"/>
      <c r="U343" s="997"/>
      <c r="V343" s="997"/>
      <c r="W343" s="997"/>
      <c r="X343" s="997"/>
      <c r="Y343" s="997"/>
      <c r="Z343" s="997"/>
      <c r="AA343" s="998"/>
      <c r="AD343" s="1045" t="s">
        <v>229</v>
      </c>
      <c r="AE343" s="1046"/>
      <c r="AF343" s="1046"/>
      <c r="AG343" s="1046"/>
      <c r="AH343" s="1047"/>
    </row>
    <row r="344" spans="1:34" ht="21.95" customHeight="1">
      <c r="A344" s="478">
        <v>1</v>
      </c>
      <c r="B344" s="400">
        <v>2</v>
      </c>
      <c r="C344" s="966">
        <v>3</v>
      </c>
      <c r="D344" s="967"/>
      <c r="E344" s="481">
        <v>4</v>
      </c>
      <c r="F344" s="399">
        <v>5</v>
      </c>
      <c r="G344" s="399">
        <v>6</v>
      </c>
      <c r="H344" s="399">
        <v>7</v>
      </c>
      <c r="I344" s="399">
        <v>8</v>
      </c>
      <c r="J344" s="399">
        <v>9</v>
      </c>
      <c r="K344" s="399">
        <v>10</v>
      </c>
      <c r="L344" s="399">
        <v>11</v>
      </c>
      <c r="M344" s="399">
        <v>12</v>
      </c>
      <c r="N344" s="399">
        <v>13</v>
      </c>
      <c r="O344" s="399">
        <v>14</v>
      </c>
      <c r="P344" s="399">
        <v>15</v>
      </c>
      <c r="Q344" s="399">
        <v>16</v>
      </c>
      <c r="R344" s="399">
        <v>17</v>
      </c>
      <c r="S344" s="399">
        <v>18</v>
      </c>
      <c r="T344" s="399">
        <v>19</v>
      </c>
      <c r="U344" s="399">
        <v>20</v>
      </c>
      <c r="V344" s="399">
        <v>21</v>
      </c>
      <c r="W344" s="399">
        <v>22</v>
      </c>
      <c r="X344" s="399">
        <v>23</v>
      </c>
      <c r="Y344" s="401">
        <v>24</v>
      </c>
      <c r="AB344" s="6"/>
      <c r="AC344" s="6"/>
      <c r="AD344" s="6"/>
      <c r="AE344" s="6"/>
      <c r="AF344" s="6"/>
    </row>
    <row r="345" spans="1:34" ht="18" customHeight="1">
      <c r="A345" s="144">
        <v>278</v>
      </c>
      <c r="B345" s="156" t="s">
        <v>243</v>
      </c>
      <c r="C345" s="743" t="s">
        <v>100</v>
      </c>
      <c r="D345" s="744"/>
      <c r="E345" s="1149">
        <v>3</v>
      </c>
      <c r="F345" s="446">
        <f>[1]МОЩНОСТИ!$J$52</f>
        <v>4.3560000000005399</v>
      </c>
      <c r="G345" s="163"/>
      <c r="H345" s="989"/>
      <c r="I345" s="989"/>
      <c r="J345" s="471">
        <f>F345</f>
        <v>4.3560000000005399</v>
      </c>
      <c r="K345" s="111"/>
      <c r="L345" s="911"/>
      <c r="M345" s="1120"/>
      <c r="N345" s="387">
        <v>60</v>
      </c>
      <c r="O345" s="387"/>
      <c r="P345" s="908"/>
      <c r="Q345" s="908"/>
      <c r="R345" s="387">
        <f>N345</f>
        <v>60</v>
      </c>
      <c r="S345" s="387"/>
      <c r="T345" s="911"/>
      <c r="U345" s="911"/>
      <c r="V345" s="991"/>
      <c r="W345" s="991"/>
      <c r="X345" s="1473" t="s">
        <v>119</v>
      </c>
      <c r="Y345" s="1476" t="s">
        <v>119</v>
      </c>
      <c r="AB345" s="78">
        <v>1</v>
      </c>
      <c r="AC345" s="6"/>
      <c r="AD345" s="6"/>
      <c r="AE345" s="6"/>
      <c r="AF345" s="79">
        <v>1</v>
      </c>
    </row>
    <row r="346" spans="1:34" ht="18" customHeight="1" thickBot="1">
      <c r="A346" s="117">
        <v>279</v>
      </c>
      <c r="B346" s="215" t="s">
        <v>254</v>
      </c>
      <c r="C346" s="954"/>
      <c r="D346" s="955"/>
      <c r="E346" s="1091"/>
      <c r="F346" s="131"/>
      <c r="G346" s="131"/>
      <c r="H346" s="989"/>
      <c r="I346" s="989"/>
      <c r="J346" s="131"/>
      <c r="K346" s="117"/>
      <c r="L346" s="912"/>
      <c r="M346" s="1121"/>
      <c r="N346" s="131"/>
      <c r="O346" s="131"/>
      <c r="P346" s="909"/>
      <c r="Q346" s="909"/>
      <c r="R346" s="131"/>
      <c r="S346" s="131"/>
      <c r="T346" s="912"/>
      <c r="U346" s="912"/>
      <c r="V346" s="992"/>
      <c r="W346" s="992"/>
      <c r="X346" s="1474"/>
      <c r="Y346" s="1477"/>
      <c r="AB346" s="6"/>
      <c r="AC346" s="79">
        <v>1</v>
      </c>
      <c r="AD346" s="6"/>
      <c r="AE346" s="6"/>
      <c r="AF346" s="79">
        <v>1</v>
      </c>
    </row>
    <row r="347" spans="1:34" ht="18" customHeight="1">
      <c r="A347" s="119">
        <v>280</v>
      </c>
      <c r="B347" s="214" t="s">
        <v>247</v>
      </c>
      <c r="C347" s="976" t="s">
        <v>199</v>
      </c>
      <c r="D347" s="977"/>
      <c r="E347" s="902">
        <v>3</v>
      </c>
      <c r="F347" s="348">
        <f>[1]МОЩНОСТИ!$J$212+[1]МОЩНОСТИ!$J$213</f>
        <v>20.743840000017414</v>
      </c>
      <c r="G347" s="182"/>
      <c r="H347" s="989"/>
      <c r="I347" s="989"/>
      <c r="J347" s="456">
        <f>F347</f>
        <v>20.743840000017414</v>
      </c>
      <c r="K347" s="394"/>
      <c r="L347" s="912"/>
      <c r="M347" s="1121"/>
      <c r="N347" s="395">
        <v>77.5</v>
      </c>
      <c r="O347" s="395"/>
      <c r="P347" s="909"/>
      <c r="Q347" s="909"/>
      <c r="R347" s="395">
        <f>N347</f>
        <v>77.5</v>
      </c>
      <c r="S347" s="395"/>
      <c r="T347" s="912"/>
      <c r="U347" s="912"/>
      <c r="V347" s="992"/>
      <c r="W347" s="992"/>
      <c r="X347" s="1474"/>
      <c r="Y347" s="1477"/>
      <c r="AB347" s="78">
        <v>1</v>
      </c>
      <c r="AC347" s="6"/>
      <c r="AD347" s="6"/>
      <c r="AE347" s="78">
        <v>1</v>
      </c>
      <c r="AF347" s="6"/>
    </row>
    <row r="348" spans="1:34" ht="18" customHeight="1" thickBot="1">
      <c r="A348" s="117">
        <v>281</v>
      </c>
      <c r="B348" s="215" t="s">
        <v>286</v>
      </c>
      <c r="C348" s="978"/>
      <c r="D348" s="979"/>
      <c r="E348" s="903"/>
      <c r="F348" s="131"/>
      <c r="G348" s="131"/>
      <c r="H348" s="989"/>
      <c r="I348" s="989"/>
      <c r="J348" s="131"/>
      <c r="K348" s="117"/>
      <c r="L348" s="912"/>
      <c r="M348" s="1121"/>
      <c r="N348" s="131"/>
      <c r="O348" s="131"/>
      <c r="P348" s="909"/>
      <c r="Q348" s="909"/>
      <c r="R348" s="131"/>
      <c r="S348" s="131"/>
      <c r="T348" s="912"/>
      <c r="U348" s="912"/>
      <c r="V348" s="992"/>
      <c r="W348" s="992"/>
      <c r="X348" s="1474"/>
      <c r="Y348" s="1477"/>
      <c r="AB348" s="6"/>
      <c r="AC348" s="79">
        <v>1</v>
      </c>
      <c r="AD348" s="6"/>
      <c r="AE348" s="78">
        <v>1</v>
      </c>
      <c r="AF348" s="6"/>
    </row>
    <row r="349" spans="1:34" ht="27.95" customHeight="1" thickBot="1">
      <c r="A349" s="122">
        <v>282</v>
      </c>
      <c r="B349" s="216" t="s">
        <v>286</v>
      </c>
      <c r="C349" s="1067" t="s">
        <v>200</v>
      </c>
      <c r="D349" s="1068"/>
      <c r="E349" s="240">
        <v>3</v>
      </c>
      <c r="F349" s="180"/>
      <c r="G349" s="366">
        <f>[1]МОЩНОСТИ!$J$132</f>
        <v>0.7963200000173819</v>
      </c>
      <c r="H349" s="989"/>
      <c r="I349" s="989"/>
      <c r="J349" s="397"/>
      <c r="K349" s="470">
        <f>G349</f>
        <v>0.7963200000173819</v>
      </c>
      <c r="L349" s="912"/>
      <c r="M349" s="1121"/>
      <c r="N349" s="397"/>
      <c r="O349" s="397">
        <v>13.8</v>
      </c>
      <c r="P349" s="909"/>
      <c r="Q349" s="909"/>
      <c r="R349" s="397"/>
      <c r="S349" s="397">
        <f>O349</f>
        <v>13.8</v>
      </c>
      <c r="T349" s="912"/>
      <c r="U349" s="912"/>
      <c r="V349" s="992"/>
      <c r="W349" s="992"/>
      <c r="X349" s="1474"/>
      <c r="Y349" s="1477"/>
      <c r="AB349" s="6"/>
      <c r="AC349" s="79">
        <v>1</v>
      </c>
      <c r="AD349" s="6"/>
      <c r="AE349" s="78">
        <v>1</v>
      </c>
      <c r="AF349" s="6"/>
    </row>
    <row r="350" spans="1:34" ht="21.95" customHeight="1">
      <c r="A350" s="119">
        <v>283</v>
      </c>
      <c r="B350" s="120" t="s">
        <v>299</v>
      </c>
      <c r="C350" s="976" t="s">
        <v>155</v>
      </c>
      <c r="D350" s="977"/>
      <c r="E350" s="1090">
        <v>2</v>
      </c>
      <c r="F350" s="182"/>
      <c r="G350" s="182"/>
      <c r="H350" s="989"/>
      <c r="I350" s="989"/>
      <c r="J350" s="456">
        <f>G351</f>
        <v>35.828519999994271</v>
      </c>
      <c r="K350" s="394"/>
      <c r="L350" s="912"/>
      <c r="M350" s="1121"/>
      <c r="N350" s="395"/>
      <c r="O350" s="395"/>
      <c r="P350" s="909"/>
      <c r="Q350" s="909"/>
      <c r="R350" s="395">
        <f>O351</f>
        <v>111</v>
      </c>
      <c r="S350" s="395"/>
      <c r="T350" s="912"/>
      <c r="U350" s="912"/>
      <c r="V350" s="992"/>
      <c r="W350" s="992"/>
      <c r="X350" s="1474"/>
      <c r="Y350" s="1477"/>
      <c r="AB350" s="78">
        <v>1</v>
      </c>
      <c r="AC350" s="6"/>
      <c r="AD350" s="6"/>
      <c r="AE350" s="78">
        <v>1</v>
      </c>
      <c r="AF350" s="6"/>
    </row>
    <row r="351" spans="1:34" ht="21.95" customHeight="1" thickBot="1">
      <c r="A351" s="117">
        <v>284</v>
      </c>
      <c r="B351" s="121" t="s">
        <v>259</v>
      </c>
      <c r="C351" s="978"/>
      <c r="D351" s="979"/>
      <c r="E351" s="1091"/>
      <c r="F351" s="131"/>
      <c r="G351" s="349">
        <f>[1]МОЩНОСТИ!$J$16</f>
        <v>35.828519999994271</v>
      </c>
      <c r="H351" s="989"/>
      <c r="I351" s="989"/>
      <c r="J351" s="131"/>
      <c r="K351" s="349">
        <f>G351</f>
        <v>35.828519999994271</v>
      </c>
      <c r="L351" s="912"/>
      <c r="M351" s="1121"/>
      <c r="N351" s="131"/>
      <c r="O351" s="131">
        <v>111</v>
      </c>
      <c r="P351" s="909"/>
      <c r="Q351" s="909"/>
      <c r="R351" s="131"/>
      <c r="S351" s="131">
        <f>O351</f>
        <v>111</v>
      </c>
      <c r="T351" s="912"/>
      <c r="U351" s="912"/>
      <c r="V351" s="992"/>
      <c r="W351" s="992"/>
      <c r="X351" s="1474"/>
      <c r="Y351" s="1477"/>
      <c r="AB351" s="6"/>
      <c r="AC351" s="79">
        <v>1</v>
      </c>
      <c r="AD351" s="6"/>
      <c r="AE351" s="78">
        <v>1</v>
      </c>
      <c r="AF351" s="6"/>
    </row>
    <row r="352" spans="1:34" ht="18" customHeight="1">
      <c r="A352" s="462">
        <v>285</v>
      </c>
      <c r="B352" s="175"/>
      <c r="C352" s="139"/>
      <c r="D352" s="140"/>
      <c r="E352" s="482"/>
      <c r="F352" s="152"/>
      <c r="G352" s="152"/>
      <c r="H352" s="989"/>
      <c r="I352" s="989"/>
      <c r="J352" s="395"/>
      <c r="K352" s="394"/>
      <c r="L352" s="912"/>
      <c r="M352" s="1121"/>
      <c r="N352" s="395"/>
      <c r="O352" s="395"/>
      <c r="P352" s="909"/>
      <c r="Q352" s="909"/>
      <c r="R352" s="395"/>
      <c r="S352" s="395"/>
      <c r="T352" s="912"/>
      <c r="U352" s="912"/>
      <c r="V352" s="992"/>
      <c r="W352" s="992"/>
      <c r="X352" s="1474"/>
      <c r="Y352" s="1477"/>
      <c r="AB352" s="6"/>
      <c r="AC352" s="6"/>
      <c r="AD352" s="6"/>
      <c r="AE352" s="6"/>
      <c r="AF352" s="6"/>
    </row>
    <row r="353" spans="1:34" ht="18" customHeight="1">
      <c r="A353" s="144">
        <v>286</v>
      </c>
      <c r="B353" s="67"/>
      <c r="C353" s="65"/>
      <c r="D353" s="66"/>
      <c r="E353" s="482"/>
      <c r="F353" s="163"/>
      <c r="G353" s="163"/>
      <c r="H353" s="989"/>
      <c r="I353" s="989"/>
      <c r="J353" s="163"/>
      <c r="K353" s="111"/>
      <c r="L353" s="912"/>
      <c r="M353" s="1121"/>
      <c r="N353" s="387"/>
      <c r="O353" s="387"/>
      <c r="P353" s="909"/>
      <c r="Q353" s="909"/>
      <c r="R353" s="387"/>
      <c r="S353" s="387"/>
      <c r="T353" s="912"/>
      <c r="U353" s="912"/>
      <c r="V353" s="992"/>
      <c r="W353" s="992"/>
      <c r="X353" s="1474"/>
      <c r="Y353" s="1477"/>
      <c r="AB353" s="6"/>
      <c r="AC353" s="6"/>
      <c r="AD353" s="6"/>
      <c r="AE353" s="6"/>
      <c r="AF353" s="6"/>
    </row>
    <row r="354" spans="1:34" ht="18" customHeight="1">
      <c r="A354" s="144">
        <v>287</v>
      </c>
      <c r="B354" s="67"/>
      <c r="C354" s="65"/>
      <c r="D354" s="66"/>
      <c r="E354" s="482"/>
      <c r="F354" s="163"/>
      <c r="G354" s="163"/>
      <c r="H354" s="989"/>
      <c r="I354" s="989"/>
      <c r="J354" s="163"/>
      <c r="K354" s="111"/>
      <c r="L354" s="912"/>
      <c r="M354" s="1121"/>
      <c r="N354" s="387"/>
      <c r="O354" s="387"/>
      <c r="P354" s="909"/>
      <c r="Q354" s="909"/>
      <c r="R354" s="387"/>
      <c r="S354" s="387"/>
      <c r="T354" s="912"/>
      <c r="U354" s="912"/>
      <c r="V354" s="992"/>
      <c r="W354" s="992"/>
      <c r="X354" s="1474"/>
      <c r="Y354" s="1477"/>
      <c r="AB354" s="6"/>
      <c r="AC354" s="6"/>
      <c r="AD354" s="6"/>
      <c r="AE354" s="6"/>
      <c r="AF354" s="6"/>
    </row>
    <row r="355" spans="1:34" ht="18" customHeight="1">
      <c r="A355" s="144"/>
      <c r="B355" s="67"/>
      <c r="C355" s="65"/>
      <c r="D355" s="66"/>
      <c r="E355" s="482"/>
      <c r="F355" s="163"/>
      <c r="G355" s="163"/>
      <c r="H355" s="989"/>
      <c r="I355" s="989"/>
      <c r="J355" s="163"/>
      <c r="K355" s="111"/>
      <c r="L355" s="912"/>
      <c r="M355" s="1121"/>
      <c r="N355" s="387"/>
      <c r="O355" s="387"/>
      <c r="P355" s="909"/>
      <c r="Q355" s="909"/>
      <c r="R355" s="387"/>
      <c r="S355" s="387"/>
      <c r="T355" s="912"/>
      <c r="U355" s="912"/>
      <c r="V355" s="992"/>
      <c r="W355" s="992"/>
      <c r="X355" s="1474"/>
      <c r="Y355" s="1477"/>
      <c r="AB355" s="6"/>
      <c r="AC355" s="6"/>
      <c r="AD355" s="6"/>
      <c r="AE355" s="6"/>
      <c r="AF355" s="6"/>
    </row>
    <row r="356" spans="1:34" ht="18" customHeight="1">
      <c r="A356" s="144"/>
      <c r="B356" s="67"/>
      <c r="C356" s="65"/>
      <c r="D356" s="66"/>
      <c r="E356" s="482"/>
      <c r="F356" s="163"/>
      <c r="G356" s="163"/>
      <c r="H356" s="989"/>
      <c r="I356" s="989"/>
      <c r="J356" s="163"/>
      <c r="K356" s="111"/>
      <c r="L356" s="912"/>
      <c r="M356" s="1121"/>
      <c r="N356" s="387"/>
      <c r="O356" s="387"/>
      <c r="P356" s="909"/>
      <c r="Q356" s="909"/>
      <c r="R356" s="387"/>
      <c r="S356" s="387"/>
      <c r="T356" s="912"/>
      <c r="U356" s="912"/>
      <c r="V356" s="992"/>
      <c r="W356" s="992"/>
      <c r="X356" s="1474"/>
      <c r="Y356" s="1477"/>
      <c r="AB356" s="6"/>
      <c r="AC356" s="6"/>
      <c r="AD356" s="6"/>
      <c r="AE356" s="6"/>
      <c r="AF356" s="6"/>
    </row>
    <row r="357" spans="1:34" ht="18" customHeight="1">
      <c r="A357" s="144"/>
      <c r="B357" s="67"/>
      <c r="C357" s="65"/>
      <c r="D357" s="66"/>
      <c r="E357" s="482"/>
      <c r="F357" s="163"/>
      <c r="G357" s="163"/>
      <c r="H357" s="989"/>
      <c r="I357" s="989"/>
      <c r="J357" s="163"/>
      <c r="K357" s="111"/>
      <c r="L357" s="912"/>
      <c r="M357" s="1121"/>
      <c r="N357" s="387"/>
      <c r="O357" s="387"/>
      <c r="P357" s="909"/>
      <c r="Q357" s="909"/>
      <c r="R357" s="387"/>
      <c r="S357" s="387"/>
      <c r="T357" s="912"/>
      <c r="U357" s="912"/>
      <c r="V357" s="992"/>
      <c r="W357" s="992"/>
      <c r="X357" s="1474"/>
      <c r="Y357" s="1477"/>
      <c r="AB357" s="6"/>
      <c r="AC357" s="6"/>
      <c r="AD357" s="6"/>
      <c r="AE357" s="6"/>
      <c r="AF357" s="6"/>
    </row>
    <row r="358" spans="1:34" ht="20.100000000000001" customHeight="1">
      <c r="A358" s="144">
        <v>288</v>
      </c>
      <c r="B358" s="174"/>
      <c r="C358" s="1000" t="s">
        <v>130</v>
      </c>
      <c r="D358" s="1001"/>
      <c r="E358" s="248">
        <v>2</v>
      </c>
      <c r="F358" s="192">
        <f>F350</f>
        <v>0</v>
      </c>
      <c r="G358" s="471">
        <f>G351</f>
        <v>35.828519999994271</v>
      </c>
      <c r="H358" s="989"/>
      <c r="I358" s="989"/>
      <c r="J358" s="471">
        <f>J350</f>
        <v>35.828519999994271</v>
      </c>
      <c r="K358" s="471">
        <f>K351</f>
        <v>35.828519999994271</v>
      </c>
      <c r="L358" s="912"/>
      <c r="M358" s="1121"/>
      <c r="N358" s="387">
        <f>N350</f>
        <v>0</v>
      </c>
      <c r="O358" s="387">
        <f>O351</f>
        <v>111</v>
      </c>
      <c r="P358" s="909"/>
      <c r="Q358" s="909"/>
      <c r="R358" s="387">
        <f>R350</f>
        <v>111</v>
      </c>
      <c r="S358" s="387">
        <f>S351</f>
        <v>111</v>
      </c>
      <c r="T358" s="912"/>
      <c r="U358" s="912"/>
      <c r="V358" s="992"/>
      <c r="W358" s="992"/>
      <c r="X358" s="1474"/>
      <c r="Y358" s="1477"/>
      <c r="AB358" s="6"/>
      <c r="AC358" s="6"/>
      <c r="AD358" s="6"/>
      <c r="AE358" s="6"/>
      <c r="AF358" s="6"/>
    </row>
    <row r="359" spans="1:34" ht="20.100000000000001" customHeight="1" thickBot="1">
      <c r="A359" s="144">
        <v>289</v>
      </c>
      <c r="B359" s="203"/>
      <c r="C359" s="1002"/>
      <c r="D359" s="1003"/>
      <c r="E359" s="325">
        <v>3</v>
      </c>
      <c r="F359" s="472">
        <f>F345+F347</f>
        <v>25.099840000017956</v>
      </c>
      <c r="G359" s="349">
        <f>G349</f>
        <v>0.7963200000173819</v>
      </c>
      <c r="H359" s="990"/>
      <c r="I359" s="990"/>
      <c r="J359" s="472">
        <f>J347+J345</f>
        <v>25.099840000017956</v>
      </c>
      <c r="K359" s="349">
        <f>K349</f>
        <v>0.7963200000173819</v>
      </c>
      <c r="L359" s="912"/>
      <c r="M359" s="1121"/>
      <c r="N359" s="407">
        <f>N345+N347</f>
        <v>137.5</v>
      </c>
      <c r="O359" s="131">
        <f>O349</f>
        <v>13.8</v>
      </c>
      <c r="P359" s="910"/>
      <c r="Q359" s="910"/>
      <c r="R359" s="407">
        <f>R345+R347</f>
        <v>137.5</v>
      </c>
      <c r="S359" s="131">
        <f>S349</f>
        <v>13.8</v>
      </c>
      <c r="T359" s="912"/>
      <c r="U359" s="912"/>
      <c r="V359" s="993"/>
      <c r="W359" s="993"/>
      <c r="X359" s="1474"/>
      <c r="Y359" s="1477"/>
      <c r="AB359" s="6"/>
      <c r="AC359" s="6"/>
      <c r="AD359" s="6"/>
      <c r="AE359" s="6"/>
      <c r="AF359" s="6"/>
    </row>
    <row r="360" spans="1:34" s="81" customFormat="1" ht="20.100000000000001" customHeight="1">
      <c r="A360" s="144"/>
      <c r="B360" s="172"/>
      <c r="C360" s="999" t="s">
        <v>131</v>
      </c>
      <c r="D360" s="999"/>
      <c r="E360" s="337"/>
      <c r="F360" s="474">
        <f>F358+F359</f>
        <v>25.099840000017956</v>
      </c>
      <c r="G360" s="348">
        <f>G358+G359</f>
        <v>36.624840000011652</v>
      </c>
      <c r="H360" s="137">
        <f>F360</f>
        <v>25.099840000017956</v>
      </c>
      <c r="I360" s="137">
        <f>G360</f>
        <v>36.624840000011652</v>
      </c>
      <c r="J360" s="535">
        <f>J358+J359</f>
        <v>60.928360000012226</v>
      </c>
      <c r="K360" s="535">
        <f>K358+K359</f>
        <v>36.624840000011652</v>
      </c>
      <c r="L360" s="913"/>
      <c r="M360" s="1122"/>
      <c r="N360" s="159">
        <f>N358+N359</f>
        <v>137.5</v>
      </c>
      <c r="O360" s="438">
        <f>O358+O359</f>
        <v>124.8</v>
      </c>
      <c r="P360" s="319">
        <f>N360</f>
        <v>137.5</v>
      </c>
      <c r="Q360" s="159">
        <f>O360</f>
        <v>124.8</v>
      </c>
      <c r="R360" s="319">
        <f>R358+R359</f>
        <v>248.5</v>
      </c>
      <c r="S360" s="438">
        <f>S358+S359</f>
        <v>124.8</v>
      </c>
      <c r="T360" s="913"/>
      <c r="U360" s="913"/>
      <c r="V360" s="155">
        <v>504</v>
      </c>
      <c r="W360" s="155">
        <v>504</v>
      </c>
      <c r="X360" s="1474"/>
      <c r="Y360" s="1477"/>
      <c r="AB360" s="6"/>
      <c r="AC360" s="6"/>
      <c r="AD360" s="6"/>
      <c r="AE360" s="6"/>
      <c r="AF360" s="6"/>
    </row>
    <row r="361" spans="1:34" ht="20.100000000000001" customHeight="1" thickBot="1">
      <c r="A361" s="144">
        <v>290</v>
      </c>
      <c r="B361" s="165"/>
      <c r="C361" s="923"/>
      <c r="D361" s="923"/>
      <c r="E361" s="338"/>
      <c r="F361" s="958">
        <f>F360+G360</f>
        <v>61.724680000029608</v>
      </c>
      <c r="G361" s="959"/>
      <c r="H361" s="908"/>
      <c r="I361" s="908"/>
      <c r="J361" s="958">
        <f>J360+K360</f>
        <v>97.553200000023878</v>
      </c>
      <c r="K361" s="959"/>
      <c r="L361" s="534">
        <f>MAX(J360,K360)</f>
        <v>60.928360000012226</v>
      </c>
      <c r="M361" s="534">
        <f>MAX(J360,K360)</f>
        <v>60.928360000012226</v>
      </c>
      <c r="N361" s="1099">
        <f>N360+O360</f>
        <v>262.3</v>
      </c>
      <c r="O361" s="1100"/>
      <c r="P361" s="908"/>
      <c r="Q361" s="908"/>
      <c r="R361" s="1099">
        <f>R360+S360</f>
        <v>373.3</v>
      </c>
      <c r="S361" s="1100"/>
      <c r="T361" s="19">
        <f>MAX(R360,S360)</f>
        <v>248.5</v>
      </c>
      <c r="U361" s="19">
        <f>MAX(R360,S360)</f>
        <v>248.5</v>
      </c>
      <c r="V361" s="726"/>
      <c r="W361" s="726"/>
      <c r="X361" s="1474"/>
      <c r="Y361" s="1477"/>
      <c r="AB361" s="6"/>
      <c r="AC361" s="6"/>
      <c r="AD361" s="6"/>
      <c r="AE361" s="6"/>
      <c r="AF361" s="6"/>
    </row>
    <row r="362" spans="1:34" ht="20.100000000000001" customHeight="1">
      <c r="A362" s="144">
        <v>291</v>
      </c>
      <c r="B362" s="174"/>
      <c r="C362" s="990" t="s">
        <v>66</v>
      </c>
      <c r="D362" s="990"/>
      <c r="E362" s="962" t="s">
        <v>110</v>
      </c>
      <c r="F362" s="187"/>
      <c r="G362" s="187"/>
      <c r="H362" s="909"/>
      <c r="I362" s="909"/>
      <c r="J362" s="187">
        <f>V360-J360</f>
        <v>443.07163999998778</v>
      </c>
      <c r="K362" s="343">
        <f>W360-K360</f>
        <v>467.37515999998834</v>
      </c>
      <c r="L362" s="908"/>
      <c r="M362" s="908"/>
      <c r="N362" s="408"/>
      <c r="O362" s="408"/>
      <c r="P362" s="909"/>
      <c r="Q362" s="909"/>
      <c r="R362" s="408">
        <f>V360-R360</f>
        <v>255.5</v>
      </c>
      <c r="S362" s="408">
        <f>W360-S360</f>
        <v>379.2</v>
      </c>
      <c r="T362" s="908"/>
      <c r="U362" s="908"/>
      <c r="V362" s="869"/>
      <c r="W362" s="869"/>
      <c r="X362" s="1474"/>
      <c r="Y362" s="1477"/>
      <c r="AB362" s="6"/>
      <c r="AC362" s="6"/>
      <c r="AD362" s="6"/>
      <c r="AE362" s="6"/>
      <c r="AF362" s="6"/>
    </row>
    <row r="363" spans="1:34" s="81" customFormat="1" ht="20.100000000000001" customHeight="1">
      <c r="A363" s="144"/>
      <c r="B363" s="174"/>
      <c r="C363" s="726"/>
      <c r="D363" s="726"/>
      <c r="E363" s="963"/>
      <c r="F363" s="163"/>
      <c r="G363" s="163"/>
      <c r="H363" s="909"/>
      <c r="I363" s="909"/>
      <c r="J363" s="960">
        <f>J362+K362</f>
        <v>910.44679999997607</v>
      </c>
      <c r="K363" s="961"/>
      <c r="L363" s="909"/>
      <c r="M363" s="909"/>
      <c r="N363" s="145"/>
      <c r="O363" s="316"/>
      <c r="P363" s="909"/>
      <c r="Q363" s="909"/>
      <c r="R363" s="936">
        <f>R362+S362</f>
        <v>634.70000000000005</v>
      </c>
      <c r="S363" s="937"/>
      <c r="T363" s="909"/>
      <c r="U363" s="909"/>
      <c r="V363" s="989"/>
      <c r="W363" s="989"/>
      <c r="X363" s="1474"/>
      <c r="Y363" s="1477"/>
      <c r="AB363" s="6"/>
      <c r="AC363" s="6"/>
      <c r="AD363" s="6"/>
      <c r="AE363" s="6"/>
      <c r="AF363" s="6"/>
    </row>
    <row r="364" spans="1:34" ht="20.100000000000001" customHeight="1">
      <c r="A364" s="144">
        <v>292</v>
      </c>
      <c r="B364" s="174"/>
      <c r="C364" s="726"/>
      <c r="D364" s="726"/>
      <c r="E364" s="254" t="s">
        <v>111</v>
      </c>
      <c r="F364" s="163"/>
      <c r="G364" s="163"/>
      <c r="H364" s="910"/>
      <c r="I364" s="910"/>
      <c r="J364" s="960">
        <f>J362</f>
        <v>443.07163999998778</v>
      </c>
      <c r="K364" s="961"/>
      <c r="L364" s="910"/>
      <c r="M364" s="910"/>
      <c r="N364" s="18"/>
      <c r="O364" s="316"/>
      <c r="P364" s="910"/>
      <c r="Q364" s="910"/>
      <c r="R364" s="936">
        <f>R362</f>
        <v>255.5</v>
      </c>
      <c r="S364" s="937"/>
      <c r="T364" s="910"/>
      <c r="U364" s="910"/>
      <c r="V364" s="990"/>
      <c r="W364" s="990"/>
      <c r="X364" s="1475"/>
      <c r="Y364" s="1478"/>
      <c r="AB364" s="6"/>
      <c r="AC364" s="6"/>
      <c r="AD364" s="6"/>
      <c r="AE364" s="6"/>
      <c r="AF364" s="6"/>
    </row>
    <row r="365" spans="1:34" ht="54.75" customHeight="1">
      <c r="A365" s="810" t="s">
        <v>101</v>
      </c>
      <c r="B365" s="997"/>
      <c r="C365" s="997"/>
      <c r="D365" s="997"/>
      <c r="E365" s="997"/>
      <c r="F365" s="997"/>
      <c r="G365" s="997"/>
      <c r="H365" s="997"/>
      <c r="I365" s="997"/>
      <c r="J365" s="997"/>
      <c r="K365" s="997"/>
      <c r="L365" s="997"/>
      <c r="M365" s="997"/>
      <c r="N365" s="997"/>
      <c r="O365" s="997"/>
      <c r="P365" s="997"/>
      <c r="Q365" s="997"/>
      <c r="R365" s="997"/>
      <c r="S365" s="997"/>
      <c r="T365" s="997"/>
      <c r="U365" s="997"/>
      <c r="V365" s="997"/>
      <c r="W365" s="997"/>
      <c r="X365" s="997"/>
      <c r="Y365" s="997"/>
      <c r="Z365" s="997"/>
      <c r="AA365" s="998"/>
      <c r="AB365" s="88"/>
      <c r="AD365" s="1042" t="s">
        <v>18</v>
      </c>
      <c r="AE365" s="1043"/>
      <c r="AF365" s="1043"/>
      <c r="AG365" s="1043"/>
      <c r="AH365" s="1044"/>
    </row>
    <row r="366" spans="1:34" ht="21.95" customHeight="1">
      <c r="A366" s="478">
        <v>1</v>
      </c>
      <c r="B366" s="400">
        <v>2</v>
      </c>
      <c r="C366" s="966">
        <v>3</v>
      </c>
      <c r="D366" s="967"/>
      <c r="E366" s="481">
        <v>4</v>
      </c>
      <c r="F366" s="399">
        <v>5</v>
      </c>
      <c r="G366" s="399">
        <v>6</v>
      </c>
      <c r="H366" s="399">
        <v>7</v>
      </c>
      <c r="I366" s="399">
        <v>8</v>
      </c>
      <c r="J366" s="399">
        <v>9</v>
      </c>
      <c r="K366" s="399">
        <v>10</v>
      </c>
      <c r="L366" s="399">
        <v>11</v>
      </c>
      <c r="M366" s="399">
        <v>12</v>
      </c>
      <c r="N366" s="399">
        <v>13</v>
      </c>
      <c r="O366" s="399">
        <v>14</v>
      </c>
      <c r="P366" s="399">
        <v>15</v>
      </c>
      <c r="Q366" s="399">
        <v>16</v>
      </c>
      <c r="R366" s="399">
        <v>17</v>
      </c>
      <c r="S366" s="399">
        <v>18</v>
      </c>
      <c r="T366" s="399">
        <v>19</v>
      </c>
      <c r="U366" s="399">
        <v>20</v>
      </c>
      <c r="V366" s="399">
        <v>21</v>
      </c>
      <c r="W366" s="399">
        <v>22</v>
      </c>
      <c r="X366" s="399">
        <v>23</v>
      </c>
      <c r="Y366" s="401">
        <v>24</v>
      </c>
      <c r="AB366" s="6"/>
      <c r="AC366" s="6"/>
      <c r="AD366" s="6"/>
      <c r="AE366" s="6"/>
      <c r="AF366" s="6"/>
    </row>
    <row r="367" spans="1:34" ht="21.95" customHeight="1">
      <c r="A367" s="144">
        <v>293</v>
      </c>
      <c r="B367" s="296" t="s">
        <v>103</v>
      </c>
      <c r="C367" s="1094" t="s">
        <v>10</v>
      </c>
      <c r="D367" s="1094"/>
      <c r="E367" s="1147">
        <v>2</v>
      </c>
      <c r="F367" s="6"/>
      <c r="G367" s="445">
        <f>[1]МОЩНОСТИ!$J$60</f>
        <v>0</v>
      </c>
      <c r="H367" s="914"/>
      <c r="I367" s="914"/>
      <c r="J367" s="6"/>
      <c r="K367" s="176">
        <f>G367+F368</f>
        <v>179.99999999983629</v>
      </c>
      <c r="L367" s="911"/>
      <c r="M367" s="911"/>
      <c r="N367" s="387"/>
      <c r="O367" s="387">
        <v>230</v>
      </c>
      <c r="P367" s="908"/>
      <c r="Q367" s="908"/>
      <c r="R367" s="387"/>
      <c r="S367" s="387">
        <v>460</v>
      </c>
      <c r="T367" s="911"/>
      <c r="U367" s="911"/>
      <c r="V367" s="1491"/>
      <c r="W367" s="1491"/>
      <c r="X367" s="1479" t="s">
        <v>119</v>
      </c>
      <c r="Y367" s="1144" t="s">
        <v>119</v>
      </c>
      <c r="AB367" s="78">
        <v>1</v>
      </c>
      <c r="AC367" s="6"/>
      <c r="AD367" s="6"/>
      <c r="AE367" s="6"/>
      <c r="AF367" s="79">
        <v>1</v>
      </c>
    </row>
    <row r="368" spans="1:34" ht="21.95" customHeight="1" thickBot="1">
      <c r="A368" s="117">
        <v>294</v>
      </c>
      <c r="B368" s="297" t="s">
        <v>102</v>
      </c>
      <c r="C368" s="920"/>
      <c r="D368" s="920"/>
      <c r="E368" s="1148"/>
      <c r="F368" s="447">
        <f>[1]МОЩНОСТИ!$J$61</f>
        <v>179.99999999983629</v>
      </c>
      <c r="G368" s="415"/>
      <c r="H368" s="915"/>
      <c r="I368" s="915"/>
      <c r="J368" s="278">
        <f>K367</f>
        <v>179.99999999983629</v>
      </c>
      <c r="K368" s="415"/>
      <c r="L368" s="912"/>
      <c r="M368" s="912"/>
      <c r="N368" s="131">
        <v>230</v>
      </c>
      <c r="O368" s="131"/>
      <c r="P368" s="909"/>
      <c r="Q368" s="909"/>
      <c r="R368" s="131">
        <v>460</v>
      </c>
      <c r="S368" s="131"/>
      <c r="T368" s="912"/>
      <c r="U368" s="912"/>
      <c r="V368" s="1492"/>
      <c r="W368" s="1492"/>
      <c r="X368" s="1480"/>
      <c r="Y368" s="1145"/>
      <c r="AB368" s="6"/>
      <c r="AC368" s="79">
        <v>1</v>
      </c>
      <c r="AD368" s="6"/>
      <c r="AE368" s="6"/>
      <c r="AF368" s="79">
        <v>1</v>
      </c>
    </row>
    <row r="369" spans="1:34" ht="21.95" customHeight="1">
      <c r="A369" s="462">
        <v>295</v>
      </c>
      <c r="B369" s="294"/>
      <c r="E369" s="295"/>
      <c r="F369" s="197"/>
      <c r="G369" s="197"/>
      <c r="H369" s="915"/>
      <c r="I369" s="915"/>
      <c r="J369" s="197"/>
      <c r="K369" s="197"/>
      <c r="L369" s="912"/>
      <c r="M369" s="912"/>
      <c r="N369" s="395"/>
      <c r="O369" s="395"/>
      <c r="P369" s="909"/>
      <c r="Q369" s="909"/>
      <c r="R369" s="395"/>
      <c r="S369" s="395"/>
      <c r="T369" s="912"/>
      <c r="U369" s="912"/>
      <c r="V369" s="1492"/>
      <c r="W369" s="1492"/>
      <c r="X369" s="1480"/>
      <c r="Y369" s="1145"/>
      <c r="AB369" s="6"/>
      <c r="AC369" s="6"/>
      <c r="AD369" s="6"/>
      <c r="AE369" s="6"/>
      <c r="AF369" s="6"/>
    </row>
    <row r="370" spans="1:34" ht="21.95" customHeight="1">
      <c r="A370" s="144"/>
      <c r="B370" s="143"/>
      <c r="C370" s="57"/>
      <c r="D370" s="57"/>
      <c r="E370" s="242"/>
      <c r="F370" s="176"/>
      <c r="G370" s="176"/>
      <c r="H370" s="915"/>
      <c r="I370" s="915"/>
      <c r="J370" s="176"/>
      <c r="K370" s="176"/>
      <c r="L370" s="912"/>
      <c r="M370" s="912"/>
      <c r="N370" s="387"/>
      <c r="O370" s="387"/>
      <c r="P370" s="909"/>
      <c r="Q370" s="909"/>
      <c r="R370" s="387"/>
      <c r="S370" s="387"/>
      <c r="T370" s="912"/>
      <c r="U370" s="912"/>
      <c r="V370" s="1492"/>
      <c r="W370" s="1492"/>
      <c r="X370" s="1480"/>
      <c r="Y370" s="1145"/>
      <c r="AB370" s="6"/>
      <c r="AC370" s="6"/>
      <c r="AD370" s="6"/>
      <c r="AE370" s="6"/>
      <c r="AF370" s="6"/>
    </row>
    <row r="371" spans="1:34" ht="21.95" customHeight="1">
      <c r="A371" s="144"/>
      <c r="B371" s="143"/>
      <c r="C371" s="57"/>
      <c r="D371" s="57"/>
      <c r="E371" s="242"/>
      <c r="F371" s="176"/>
      <c r="G371" s="176"/>
      <c r="H371" s="915"/>
      <c r="I371" s="915"/>
      <c r="J371" s="176"/>
      <c r="K371" s="176"/>
      <c r="L371" s="912"/>
      <c r="M371" s="912"/>
      <c r="N371" s="387"/>
      <c r="O371" s="387"/>
      <c r="P371" s="909"/>
      <c r="Q371" s="909"/>
      <c r="R371" s="387"/>
      <c r="S371" s="387"/>
      <c r="T371" s="912"/>
      <c r="U371" s="912"/>
      <c r="V371" s="1492"/>
      <c r="W371" s="1492"/>
      <c r="X371" s="1480"/>
      <c r="Y371" s="1145"/>
      <c r="AB371" s="6"/>
      <c r="AC371" s="6"/>
      <c r="AD371" s="6"/>
      <c r="AE371" s="6"/>
      <c r="AF371" s="6"/>
    </row>
    <row r="372" spans="1:34" s="81" customFormat="1" ht="20.100000000000001" customHeight="1">
      <c r="A372" s="144"/>
      <c r="B372" s="201"/>
      <c r="C372" s="1162" t="s">
        <v>132</v>
      </c>
      <c r="D372" s="1163"/>
      <c r="E372" s="242">
        <v>2</v>
      </c>
      <c r="F372" s="193">
        <f>F368</f>
        <v>179.99999999983629</v>
      </c>
      <c r="G372" s="193">
        <f>G367</f>
        <v>0</v>
      </c>
      <c r="H372" s="915"/>
      <c r="I372" s="915"/>
      <c r="J372" s="176">
        <f>K367</f>
        <v>179.99999999983629</v>
      </c>
      <c r="K372" s="176">
        <f>J368</f>
        <v>179.99999999983629</v>
      </c>
      <c r="L372" s="912"/>
      <c r="M372" s="912"/>
      <c r="N372" s="387">
        <f>N368</f>
        <v>230</v>
      </c>
      <c r="O372" s="387">
        <f>O367</f>
        <v>230</v>
      </c>
      <c r="P372" s="909"/>
      <c r="Q372" s="909"/>
      <c r="R372" s="387">
        <f>R368</f>
        <v>460</v>
      </c>
      <c r="S372" s="387">
        <f>S367</f>
        <v>460</v>
      </c>
      <c r="T372" s="912"/>
      <c r="U372" s="912"/>
      <c r="V372" s="1492"/>
      <c r="W372" s="1492"/>
      <c r="X372" s="1480"/>
      <c r="Y372" s="1145"/>
      <c r="AB372" s="6"/>
      <c r="AC372" s="6"/>
      <c r="AD372" s="6"/>
      <c r="AE372" s="6"/>
      <c r="AF372" s="6"/>
    </row>
    <row r="373" spans="1:34" ht="20.100000000000001" customHeight="1" thickBot="1">
      <c r="A373" s="144"/>
      <c r="B373" s="170"/>
      <c r="C373" s="1152"/>
      <c r="D373" s="1164"/>
      <c r="E373" s="331">
        <v>3</v>
      </c>
      <c r="F373" s="293">
        <v>0</v>
      </c>
      <c r="G373" s="293">
        <v>0</v>
      </c>
      <c r="H373" s="916"/>
      <c r="I373" s="916"/>
      <c r="J373" s="293">
        <v>0</v>
      </c>
      <c r="K373" s="293">
        <v>0</v>
      </c>
      <c r="L373" s="912"/>
      <c r="M373" s="912"/>
      <c r="N373" s="131">
        <v>0</v>
      </c>
      <c r="O373" s="131">
        <v>0</v>
      </c>
      <c r="P373" s="910"/>
      <c r="Q373" s="910"/>
      <c r="R373" s="131">
        <v>0</v>
      </c>
      <c r="S373" s="131">
        <v>0</v>
      </c>
      <c r="T373" s="912"/>
      <c r="U373" s="912"/>
      <c r="V373" s="1493"/>
      <c r="W373" s="1493"/>
      <c r="X373" s="1480"/>
      <c r="Y373" s="1145"/>
      <c r="AB373" s="6"/>
      <c r="AC373" s="6"/>
      <c r="AD373" s="6"/>
      <c r="AE373" s="6"/>
      <c r="AF373" s="6"/>
    </row>
    <row r="374" spans="1:34" s="81" customFormat="1" ht="20.100000000000001" customHeight="1">
      <c r="A374" s="144"/>
      <c r="B374" s="202"/>
      <c r="C374" s="1179" t="s">
        <v>133</v>
      </c>
      <c r="D374" s="1179"/>
      <c r="E374" s="344"/>
      <c r="F374" s="304">
        <f>F372+F373</f>
        <v>179.99999999983629</v>
      </c>
      <c r="G374" s="304">
        <f>G372+G373</f>
        <v>0</v>
      </c>
      <c r="H374" s="176">
        <f>G374</f>
        <v>0</v>
      </c>
      <c r="I374" s="176">
        <f>F374</f>
        <v>179.99999999983629</v>
      </c>
      <c r="J374" s="197">
        <f>J372+J373</f>
        <v>179.99999999983629</v>
      </c>
      <c r="K374" s="197">
        <f>K372+K373</f>
        <v>179.99999999983629</v>
      </c>
      <c r="L374" s="913"/>
      <c r="M374" s="913"/>
      <c r="N374" s="395">
        <f>N372+N373</f>
        <v>230</v>
      </c>
      <c r="O374" s="435">
        <f>O372+O373</f>
        <v>230</v>
      </c>
      <c r="P374" s="376">
        <f>O374</f>
        <v>230</v>
      </c>
      <c r="Q374" s="163">
        <f>N374</f>
        <v>230</v>
      </c>
      <c r="R374" s="435">
        <f>R372+R373</f>
        <v>460</v>
      </c>
      <c r="S374" s="435">
        <f>S372+S373</f>
        <v>460</v>
      </c>
      <c r="T374" s="913"/>
      <c r="U374" s="913"/>
      <c r="V374" s="477">
        <v>504</v>
      </c>
      <c r="W374" s="477">
        <v>504</v>
      </c>
      <c r="X374" s="1480"/>
      <c r="Y374" s="1145"/>
      <c r="AB374" s="6"/>
      <c r="AC374" s="6"/>
      <c r="AD374" s="6"/>
      <c r="AE374" s="6"/>
      <c r="AF374" s="6"/>
    </row>
    <row r="375" spans="1:34" ht="20.100000000000001" customHeight="1" thickBot="1">
      <c r="A375" s="144">
        <v>296</v>
      </c>
      <c r="B375" s="165"/>
      <c r="C375" s="814"/>
      <c r="D375" s="814"/>
      <c r="E375" s="338"/>
      <c r="F375" s="1133">
        <f>F374+G374</f>
        <v>179.99999999983629</v>
      </c>
      <c r="G375" s="1115"/>
      <c r="H375" s="914"/>
      <c r="I375" s="914"/>
      <c r="J375" s="1133">
        <f>J374+K374</f>
        <v>359.99999999967258</v>
      </c>
      <c r="K375" s="1115"/>
      <c r="L375" s="346">
        <f>MAX(J374,K374)</f>
        <v>179.99999999983629</v>
      </c>
      <c r="M375" s="346">
        <f>MAX(J374,K374)</f>
        <v>179.99999999983629</v>
      </c>
      <c r="N375" s="1099">
        <f>N374+O374</f>
        <v>460</v>
      </c>
      <c r="O375" s="1100"/>
      <c r="P375" s="908"/>
      <c r="Q375" s="908"/>
      <c r="R375" s="1099">
        <f>R374+S374</f>
        <v>920</v>
      </c>
      <c r="S375" s="1100"/>
      <c r="T375" s="532">
        <f>MAX(R374,S374)</f>
        <v>460</v>
      </c>
      <c r="U375" s="532">
        <f>MAX(R374,S374)</f>
        <v>460</v>
      </c>
      <c r="V375" s="726"/>
      <c r="W375" s="726"/>
      <c r="X375" s="1480"/>
      <c r="Y375" s="1145"/>
      <c r="AB375" s="6"/>
      <c r="AC375" s="6"/>
      <c r="AD375" s="6"/>
      <c r="AE375" s="6"/>
      <c r="AF375" s="6"/>
    </row>
    <row r="376" spans="1:34" ht="20.100000000000001" customHeight="1">
      <c r="A376" s="144">
        <v>297</v>
      </c>
      <c r="B376" s="17"/>
      <c r="C376" s="1015" t="s">
        <v>66</v>
      </c>
      <c r="D376" s="987"/>
      <c r="E376" s="1131" t="s">
        <v>110</v>
      </c>
      <c r="F376" s="197"/>
      <c r="G376" s="197"/>
      <c r="H376" s="915"/>
      <c r="I376" s="915"/>
      <c r="J376" s="197">
        <f>V374-J374</f>
        <v>324.00000000016371</v>
      </c>
      <c r="K376" s="197">
        <f>W374-K374</f>
        <v>324.00000000016371</v>
      </c>
      <c r="L376" s="908"/>
      <c r="M376" s="908"/>
      <c r="N376" s="439"/>
      <c r="O376" s="439"/>
      <c r="P376" s="909"/>
      <c r="Q376" s="909"/>
      <c r="R376" s="408">
        <f>V374-R374</f>
        <v>44</v>
      </c>
      <c r="S376" s="408">
        <f>W374-S374</f>
        <v>44</v>
      </c>
      <c r="T376" s="908"/>
      <c r="U376" s="908"/>
      <c r="V376" s="869"/>
      <c r="W376" s="869"/>
      <c r="X376" s="1480"/>
      <c r="Y376" s="1145"/>
      <c r="AB376" s="6"/>
      <c r="AC376" s="6"/>
      <c r="AD376" s="6"/>
      <c r="AE376" s="6"/>
      <c r="AF376" s="6"/>
    </row>
    <row r="377" spans="1:34" s="81" customFormat="1" ht="20.100000000000001" customHeight="1">
      <c r="A377" s="144"/>
      <c r="B377" s="17"/>
      <c r="C377" s="1015"/>
      <c r="D377" s="987"/>
      <c r="E377" s="1132"/>
      <c r="F377" s="176"/>
      <c r="G377" s="176"/>
      <c r="H377" s="915"/>
      <c r="I377" s="915"/>
      <c r="J377" s="759">
        <f>J376+K376</f>
        <v>648.00000000032742</v>
      </c>
      <c r="K377" s="761"/>
      <c r="L377" s="909"/>
      <c r="M377" s="909"/>
      <c r="N377" s="936"/>
      <c r="O377" s="937"/>
      <c r="P377" s="909"/>
      <c r="Q377" s="909"/>
      <c r="R377" s="936">
        <f>R376+S376</f>
        <v>88</v>
      </c>
      <c r="S377" s="937"/>
      <c r="T377" s="909"/>
      <c r="U377" s="909"/>
      <c r="V377" s="989"/>
      <c r="W377" s="989"/>
      <c r="X377" s="1480"/>
      <c r="Y377" s="1145"/>
      <c r="AB377" s="6"/>
      <c r="AC377" s="6"/>
      <c r="AD377" s="6"/>
      <c r="AE377" s="6"/>
      <c r="AF377" s="6"/>
    </row>
    <row r="378" spans="1:34" ht="20.100000000000001" customHeight="1">
      <c r="A378" s="144">
        <v>298</v>
      </c>
      <c r="B378" s="17"/>
      <c r="C378" s="868"/>
      <c r="D378" s="988"/>
      <c r="E378" s="253" t="s">
        <v>111</v>
      </c>
      <c r="F378" s="176"/>
      <c r="G378" s="176"/>
      <c r="H378" s="916"/>
      <c r="I378" s="916"/>
      <c r="J378" s="759">
        <f>J376</f>
        <v>324.00000000016371</v>
      </c>
      <c r="K378" s="761"/>
      <c r="L378" s="910"/>
      <c r="M378" s="910"/>
      <c r="N378" s="18"/>
      <c r="O378" s="316"/>
      <c r="P378" s="910"/>
      <c r="Q378" s="910"/>
      <c r="R378" s="936">
        <f>R376</f>
        <v>44</v>
      </c>
      <c r="S378" s="937"/>
      <c r="T378" s="910"/>
      <c r="U378" s="910"/>
      <c r="V378" s="990"/>
      <c r="W378" s="990"/>
      <c r="X378" s="1481"/>
      <c r="Y378" s="1146"/>
      <c r="AB378" s="6"/>
      <c r="AC378" s="6"/>
      <c r="AD378" s="6"/>
      <c r="AE378" s="6"/>
      <c r="AF378" s="6"/>
    </row>
    <row r="379" spans="1:34" ht="21.95" customHeight="1">
      <c r="A379" s="463">
        <v>1</v>
      </c>
      <c r="B379" s="33">
        <v>2</v>
      </c>
      <c r="C379" s="204">
        <v>3</v>
      </c>
      <c r="D379" s="205"/>
      <c r="E379" s="483">
        <v>4</v>
      </c>
      <c r="F379" s="36">
        <v>6</v>
      </c>
      <c r="G379" s="36">
        <v>7</v>
      </c>
      <c r="H379" s="111"/>
      <c r="I379" s="111"/>
      <c r="J379" s="111"/>
      <c r="K379" s="111"/>
      <c r="L379" s="36">
        <v>8</v>
      </c>
      <c r="M379" s="36">
        <v>9</v>
      </c>
      <c r="N379" s="36">
        <v>13</v>
      </c>
      <c r="O379" s="144"/>
      <c r="P379" s="144"/>
      <c r="Q379" s="36">
        <v>14</v>
      </c>
      <c r="R379" s="144"/>
      <c r="S379" s="144"/>
      <c r="T379" s="36">
        <v>15</v>
      </c>
      <c r="U379" s="36">
        <v>16</v>
      </c>
      <c r="V379" s="36">
        <v>20</v>
      </c>
      <c r="W379" s="36">
        <v>21</v>
      </c>
      <c r="X379" s="36">
        <v>23</v>
      </c>
      <c r="Y379" s="36">
        <v>24</v>
      </c>
      <c r="AB379" s="6"/>
      <c r="AC379" s="6"/>
      <c r="AD379" s="6"/>
      <c r="AE379" s="6"/>
      <c r="AF379" s="6"/>
    </row>
    <row r="380" spans="1:34" ht="39.950000000000003" customHeight="1">
      <c r="A380" s="810" t="s">
        <v>322</v>
      </c>
      <c r="B380" s="997"/>
      <c r="C380" s="997"/>
      <c r="D380" s="997"/>
      <c r="E380" s="997"/>
      <c r="F380" s="997"/>
      <c r="G380" s="997"/>
      <c r="H380" s="997"/>
      <c r="I380" s="997"/>
      <c r="J380" s="997"/>
      <c r="K380" s="997"/>
      <c r="L380" s="997"/>
      <c r="M380" s="997"/>
      <c r="N380" s="997"/>
      <c r="O380" s="997"/>
      <c r="P380" s="997"/>
      <c r="Q380" s="997"/>
      <c r="R380" s="997"/>
      <c r="S380" s="997"/>
      <c r="T380" s="997"/>
      <c r="U380" s="997"/>
      <c r="V380" s="997"/>
      <c r="W380" s="997"/>
      <c r="X380" s="997"/>
      <c r="Y380" s="997"/>
      <c r="Z380" s="997"/>
      <c r="AA380" s="998"/>
      <c r="AD380" s="1045" t="s">
        <v>230</v>
      </c>
      <c r="AE380" s="1046"/>
      <c r="AF380" s="1046"/>
      <c r="AG380" s="1046"/>
      <c r="AH380" s="1047"/>
    </row>
    <row r="381" spans="1:34" ht="21.95" customHeight="1">
      <c r="A381" s="478">
        <v>1</v>
      </c>
      <c r="B381" s="400">
        <v>2</v>
      </c>
      <c r="C381" s="966">
        <v>3</v>
      </c>
      <c r="D381" s="967"/>
      <c r="E381" s="481">
        <v>4</v>
      </c>
      <c r="F381" s="399">
        <v>5</v>
      </c>
      <c r="G381" s="399">
        <v>6</v>
      </c>
      <c r="H381" s="399">
        <v>7</v>
      </c>
      <c r="I381" s="399">
        <v>8</v>
      </c>
      <c r="J381" s="399">
        <v>9</v>
      </c>
      <c r="K381" s="399">
        <v>10</v>
      </c>
      <c r="L381" s="399">
        <v>11</v>
      </c>
      <c r="M381" s="399">
        <v>12</v>
      </c>
      <c r="N381" s="399">
        <v>13</v>
      </c>
      <c r="O381" s="399">
        <v>14</v>
      </c>
      <c r="P381" s="399">
        <v>15</v>
      </c>
      <c r="Q381" s="399">
        <v>16</v>
      </c>
      <c r="R381" s="399">
        <v>17</v>
      </c>
      <c r="S381" s="399">
        <v>18</v>
      </c>
      <c r="T381" s="399">
        <v>19</v>
      </c>
      <c r="U381" s="399">
        <v>20</v>
      </c>
      <c r="V381" s="399">
        <v>21</v>
      </c>
      <c r="W381" s="399">
        <v>22</v>
      </c>
      <c r="X381" s="399">
        <v>23</v>
      </c>
      <c r="Y381" s="401">
        <v>24</v>
      </c>
      <c r="AB381" s="6"/>
      <c r="AC381" s="6"/>
      <c r="AD381" s="6"/>
      <c r="AE381" s="6"/>
      <c r="AF381" s="6"/>
    </row>
    <row r="382" spans="1:34" ht="21.95" customHeight="1">
      <c r="A382" s="144">
        <v>299</v>
      </c>
      <c r="B382" s="90" t="s">
        <v>241</v>
      </c>
      <c r="C382" s="743" t="s">
        <v>165</v>
      </c>
      <c r="D382" s="744"/>
      <c r="E382" s="1149">
        <v>3</v>
      </c>
      <c r="F382" s="176"/>
      <c r="G382" s="176"/>
      <c r="H382" s="914"/>
      <c r="I382" s="914"/>
      <c r="J382" s="176"/>
      <c r="K382" s="176"/>
      <c r="L382" s="950"/>
      <c r="M382" s="950"/>
      <c r="N382" s="436"/>
      <c r="O382" s="436"/>
      <c r="P382" s="914"/>
      <c r="Q382" s="914"/>
      <c r="R382" s="436"/>
      <c r="S382" s="436"/>
      <c r="T382" s="950"/>
      <c r="U382" s="950"/>
      <c r="V382" s="72"/>
      <c r="W382" s="72"/>
      <c r="X382" s="904" t="s">
        <v>107</v>
      </c>
      <c r="Y382" s="904" t="s">
        <v>119</v>
      </c>
      <c r="AB382" s="78">
        <v>1</v>
      </c>
      <c r="AC382" s="6"/>
      <c r="AD382" s="6"/>
      <c r="AE382" s="6"/>
      <c r="AF382" s="79">
        <v>1</v>
      </c>
    </row>
    <row r="383" spans="1:34" ht="21.95" customHeight="1" thickBot="1">
      <c r="A383" s="117">
        <v>300</v>
      </c>
      <c r="B383" s="121" t="s">
        <v>314</v>
      </c>
      <c r="C383" s="954"/>
      <c r="D383" s="955"/>
      <c r="E383" s="1091"/>
      <c r="F383" s="299"/>
      <c r="G383" s="447">
        <f>[1]МОЩНОСТИ!$J$85+[1]МОЩНОСТИ!$J$86</f>
        <v>18.299999999990177</v>
      </c>
      <c r="H383" s="915"/>
      <c r="I383" s="915"/>
      <c r="J383" s="278"/>
      <c r="K383" s="278">
        <f>G383</f>
        <v>18.299999999990177</v>
      </c>
      <c r="L383" s="951"/>
      <c r="M383" s="951"/>
      <c r="N383" s="437"/>
      <c r="O383" s="437">
        <v>5</v>
      </c>
      <c r="P383" s="915"/>
      <c r="Q383" s="915"/>
      <c r="R383" s="437"/>
      <c r="S383" s="437">
        <f>O383</f>
        <v>5</v>
      </c>
      <c r="T383" s="951"/>
      <c r="U383" s="951"/>
      <c r="V383" s="73"/>
      <c r="W383" s="73"/>
      <c r="X383" s="905"/>
      <c r="Y383" s="905"/>
      <c r="AB383" s="78">
        <v>1</v>
      </c>
      <c r="AC383" s="77"/>
      <c r="AD383" s="6"/>
      <c r="AE383" s="78">
        <v>1</v>
      </c>
      <c r="AF383" s="6"/>
    </row>
    <row r="384" spans="1:34" ht="33.75" customHeight="1" thickBot="1">
      <c r="A384" s="122">
        <v>301</v>
      </c>
      <c r="B384" s="124" t="s">
        <v>241</v>
      </c>
      <c r="C384" s="1067" t="s">
        <v>164</v>
      </c>
      <c r="D384" s="1068"/>
      <c r="E384" s="239">
        <v>3</v>
      </c>
      <c r="F384" s="290">
        <f>[1]МОЩНОСТИ!$J$90</f>
        <v>2.772000000002881</v>
      </c>
      <c r="G384" s="288"/>
      <c r="H384" s="915"/>
      <c r="I384" s="915"/>
      <c r="J384" s="290">
        <f>F384</f>
        <v>2.772000000002881</v>
      </c>
      <c r="K384" s="288"/>
      <c r="L384" s="951"/>
      <c r="M384" s="951"/>
      <c r="N384" s="288">
        <v>5</v>
      </c>
      <c r="O384" s="288"/>
      <c r="P384" s="915"/>
      <c r="Q384" s="915"/>
      <c r="R384" s="288">
        <f>N384</f>
        <v>5</v>
      </c>
      <c r="S384" s="288"/>
      <c r="T384" s="951"/>
      <c r="U384" s="951"/>
      <c r="V384" s="73"/>
      <c r="W384" s="73"/>
      <c r="X384" s="905"/>
      <c r="Y384" s="905"/>
      <c r="AB384" s="78">
        <v>1</v>
      </c>
      <c r="AC384" s="6"/>
      <c r="AD384" s="6"/>
      <c r="AE384" s="6"/>
      <c r="AF384" s="79">
        <v>1</v>
      </c>
    </row>
    <row r="385" spans="1:34" ht="21.95" customHeight="1" thickBot="1">
      <c r="A385" s="122">
        <v>302</v>
      </c>
      <c r="B385" s="124" t="s">
        <v>260</v>
      </c>
      <c r="C385" s="1067" t="s">
        <v>339</v>
      </c>
      <c r="D385" s="1068"/>
      <c r="E385" s="239">
        <v>3</v>
      </c>
      <c r="F385" s="290">
        <f>[1]МОЩНОСТИ!$J$73</f>
        <v>1.8000000000029104</v>
      </c>
      <c r="G385" s="288"/>
      <c r="H385" s="915"/>
      <c r="I385" s="915"/>
      <c r="J385" s="288">
        <f>F385</f>
        <v>1.8000000000029104</v>
      </c>
      <c r="K385" s="288"/>
      <c r="L385" s="951"/>
      <c r="M385" s="951"/>
      <c r="N385" s="288">
        <v>2</v>
      </c>
      <c r="O385" s="288"/>
      <c r="P385" s="915"/>
      <c r="Q385" s="915"/>
      <c r="R385" s="288">
        <f>N385</f>
        <v>2</v>
      </c>
      <c r="S385" s="288"/>
      <c r="T385" s="951"/>
      <c r="U385" s="951"/>
      <c r="V385" s="73"/>
      <c r="W385" s="73"/>
      <c r="X385" s="905"/>
      <c r="Y385" s="905"/>
      <c r="AB385" s="78">
        <v>1</v>
      </c>
      <c r="AC385" s="6"/>
      <c r="AD385" s="6"/>
      <c r="AE385" s="78">
        <v>1</v>
      </c>
      <c r="AF385" s="6"/>
    </row>
    <row r="386" spans="1:34" ht="15.75" customHeight="1">
      <c r="A386" s="462"/>
      <c r="B386" s="300"/>
      <c r="C386" s="12"/>
      <c r="D386" s="12"/>
      <c r="E386" s="482"/>
      <c r="F386" s="197"/>
      <c r="G386" s="197"/>
      <c r="H386" s="915"/>
      <c r="I386" s="915"/>
      <c r="J386" s="197"/>
      <c r="K386" s="197"/>
      <c r="L386" s="951"/>
      <c r="M386" s="951"/>
      <c r="N386" s="434"/>
      <c r="O386" s="434"/>
      <c r="P386" s="915"/>
      <c r="Q386" s="915"/>
      <c r="R386" s="434"/>
      <c r="S386" s="434"/>
      <c r="T386" s="951"/>
      <c r="U386" s="951"/>
      <c r="V386" s="73"/>
      <c r="W386" s="73"/>
      <c r="X386" s="905"/>
      <c r="Y386" s="905"/>
      <c r="AB386" s="6"/>
      <c r="AC386" s="6"/>
      <c r="AD386" s="6"/>
      <c r="AE386" s="6"/>
      <c r="AF386" s="6"/>
    </row>
    <row r="387" spans="1:34" ht="14.25" customHeight="1">
      <c r="A387" s="144"/>
      <c r="B387" s="207"/>
      <c r="C387" s="64"/>
      <c r="D387" s="64"/>
      <c r="E387" s="256"/>
      <c r="F387" s="176"/>
      <c r="G387" s="176"/>
      <c r="H387" s="915"/>
      <c r="I387" s="915"/>
      <c r="J387" s="176"/>
      <c r="K387" s="176"/>
      <c r="L387" s="951"/>
      <c r="M387" s="951"/>
      <c r="N387" s="436"/>
      <c r="O387" s="436"/>
      <c r="P387" s="915"/>
      <c r="Q387" s="915"/>
      <c r="R387" s="436"/>
      <c r="S387" s="436"/>
      <c r="T387" s="951"/>
      <c r="U387" s="951"/>
      <c r="V387" s="73"/>
      <c r="W387" s="73"/>
      <c r="X387" s="905"/>
      <c r="Y387" s="905"/>
      <c r="AB387" s="6"/>
      <c r="AC387" s="6"/>
      <c r="AD387" s="6"/>
      <c r="AE387" s="6"/>
      <c r="AF387" s="6"/>
    </row>
    <row r="388" spans="1:34" ht="11.25" customHeight="1">
      <c r="A388" s="144"/>
      <c r="B388" s="207"/>
      <c r="C388" s="64"/>
      <c r="D388" s="64"/>
      <c r="E388" s="256"/>
      <c r="F388" s="176"/>
      <c r="G388" s="176"/>
      <c r="H388" s="915"/>
      <c r="I388" s="915"/>
      <c r="J388" s="176"/>
      <c r="K388" s="176"/>
      <c r="L388" s="951"/>
      <c r="M388" s="951"/>
      <c r="N388" s="436"/>
      <c r="O388" s="436"/>
      <c r="P388" s="915"/>
      <c r="Q388" s="915"/>
      <c r="R388" s="436"/>
      <c r="S388" s="436"/>
      <c r="T388" s="951"/>
      <c r="U388" s="951"/>
      <c r="V388" s="73"/>
      <c r="W388" s="73"/>
      <c r="X388" s="905"/>
      <c r="Y388" s="905"/>
      <c r="AB388" s="6"/>
      <c r="AC388" s="6"/>
      <c r="AD388" s="6"/>
      <c r="AE388" s="6"/>
      <c r="AF388" s="6"/>
    </row>
    <row r="389" spans="1:34" ht="13.5" customHeight="1">
      <c r="A389" s="144"/>
      <c r="B389" s="207"/>
      <c r="C389" s="64"/>
      <c r="D389" s="64"/>
      <c r="E389" s="256"/>
      <c r="F389" s="176"/>
      <c r="G389" s="176"/>
      <c r="H389" s="915"/>
      <c r="I389" s="915"/>
      <c r="J389" s="176"/>
      <c r="K389" s="176"/>
      <c r="L389" s="951"/>
      <c r="M389" s="951"/>
      <c r="N389" s="436"/>
      <c r="O389" s="436"/>
      <c r="P389" s="915"/>
      <c r="Q389" s="915"/>
      <c r="R389" s="436"/>
      <c r="S389" s="436"/>
      <c r="T389" s="951"/>
      <c r="U389" s="951"/>
      <c r="V389" s="73"/>
      <c r="W389" s="73"/>
      <c r="X389" s="905"/>
      <c r="Y389" s="905"/>
      <c r="AB389" s="6"/>
      <c r="AC389" s="6"/>
      <c r="AD389" s="6"/>
      <c r="AE389" s="6"/>
      <c r="AF389" s="6"/>
    </row>
    <row r="390" spans="1:34" ht="12.75" customHeight="1">
      <c r="A390" s="144"/>
      <c r="B390" s="207"/>
      <c r="C390" s="64"/>
      <c r="D390" s="64"/>
      <c r="E390" s="256"/>
      <c r="F390" s="176"/>
      <c r="G390" s="176"/>
      <c r="H390" s="915"/>
      <c r="I390" s="915"/>
      <c r="J390" s="176"/>
      <c r="K390" s="176"/>
      <c r="L390" s="951"/>
      <c r="M390" s="951"/>
      <c r="N390" s="436"/>
      <c r="O390" s="436"/>
      <c r="P390" s="915"/>
      <c r="Q390" s="915"/>
      <c r="R390" s="436"/>
      <c r="S390" s="436"/>
      <c r="T390" s="951"/>
      <c r="U390" s="951"/>
      <c r="V390" s="73"/>
      <c r="W390" s="73"/>
      <c r="X390" s="905"/>
      <c r="Y390" s="905"/>
      <c r="AB390" s="6"/>
      <c r="AC390" s="6"/>
      <c r="AD390" s="6"/>
      <c r="AE390" s="6"/>
      <c r="AF390" s="6"/>
    </row>
    <row r="391" spans="1:34" ht="12.75" customHeight="1">
      <c r="A391" s="144"/>
      <c r="B391" s="207"/>
      <c r="C391" s="64"/>
      <c r="D391" s="64"/>
      <c r="E391" s="256"/>
      <c r="F391" s="176"/>
      <c r="G391" s="176"/>
      <c r="H391" s="915"/>
      <c r="I391" s="915"/>
      <c r="J391" s="176"/>
      <c r="K391" s="176"/>
      <c r="L391" s="951"/>
      <c r="M391" s="951"/>
      <c r="N391" s="436"/>
      <c r="O391" s="436"/>
      <c r="P391" s="915"/>
      <c r="Q391" s="915"/>
      <c r="R391" s="436"/>
      <c r="S391" s="436"/>
      <c r="T391" s="951"/>
      <c r="U391" s="951"/>
      <c r="V391" s="73"/>
      <c r="W391" s="73"/>
      <c r="X391" s="905"/>
      <c r="Y391" s="905"/>
      <c r="AB391" s="6"/>
      <c r="AC391" s="6"/>
      <c r="AD391" s="6"/>
      <c r="AE391" s="6"/>
      <c r="AF391" s="6"/>
    </row>
    <row r="392" spans="1:34" ht="20.100000000000001" customHeight="1">
      <c r="A392" s="144">
        <v>303</v>
      </c>
      <c r="B392" s="174"/>
      <c r="C392" s="1213" t="s">
        <v>134</v>
      </c>
      <c r="D392" s="1214"/>
      <c r="E392" s="251">
        <v>2</v>
      </c>
      <c r="F392" s="193">
        <v>0</v>
      </c>
      <c r="G392" s="193">
        <v>0</v>
      </c>
      <c r="H392" s="915"/>
      <c r="I392" s="915"/>
      <c r="J392" s="176">
        <v>0</v>
      </c>
      <c r="K392" s="176">
        <v>0</v>
      </c>
      <c r="L392" s="951"/>
      <c r="M392" s="951"/>
      <c r="N392" s="436">
        <v>0</v>
      </c>
      <c r="O392" s="436">
        <v>0</v>
      </c>
      <c r="P392" s="915"/>
      <c r="Q392" s="915"/>
      <c r="R392" s="436">
        <v>0</v>
      </c>
      <c r="S392" s="436">
        <v>0</v>
      </c>
      <c r="T392" s="951"/>
      <c r="U392" s="951"/>
      <c r="V392" s="74"/>
      <c r="W392" s="74"/>
      <c r="X392" s="905"/>
      <c r="Y392" s="905"/>
      <c r="AB392" s="6"/>
      <c r="AC392" s="6"/>
      <c r="AD392" s="6"/>
      <c r="AE392" s="6"/>
      <c r="AF392" s="6"/>
    </row>
    <row r="393" spans="1:34" ht="20.100000000000001" customHeight="1" thickBot="1">
      <c r="A393" s="144">
        <v>304</v>
      </c>
      <c r="B393" s="174"/>
      <c r="C393" s="1006"/>
      <c r="D393" s="1196"/>
      <c r="E393" s="334">
        <v>3</v>
      </c>
      <c r="F393" s="309">
        <f>F384+F385</f>
        <v>4.5720000000057919</v>
      </c>
      <c r="G393" s="293">
        <f>G383</f>
        <v>18.299999999990177</v>
      </c>
      <c r="H393" s="916"/>
      <c r="I393" s="916"/>
      <c r="J393" s="309">
        <f>J384+J385</f>
        <v>4.5720000000057919</v>
      </c>
      <c r="K393" s="293">
        <f>K383</f>
        <v>18.299999999990177</v>
      </c>
      <c r="L393" s="951"/>
      <c r="M393" s="951"/>
      <c r="N393" s="437">
        <f>N384+N385</f>
        <v>7</v>
      </c>
      <c r="O393" s="437">
        <f>O383</f>
        <v>5</v>
      </c>
      <c r="P393" s="916"/>
      <c r="Q393" s="916"/>
      <c r="R393" s="437">
        <f>R384+R385</f>
        <v>7</v>
      </c>
      <c r="S393" s="437">
        <f>S383</f>
        <v>5</v>
      </c>
      <c r="T393" s="951"/>
      <c r="U393" s="951"/>
      <c r="V393" s="38"/>
      <c r="W393" s="38"/>
      <c r="X393" s="905"/>
      <c r="Y393" s="905"/>
      <c r="AB393" s="6"/>
      <c r="AC393" s="6"/>
      <c r="AD393" s="6"/>
      <c r="AE393" s="6"/>
      <c r="AF393" s="6"/>
    </row>
    <row r="394" spans="1:34" s="81" customFormat="1" ht="20.100000000000001" customHeight="1">
      <c r="A394" s="144"/>
      <c r="B394" s="165"/>
      <c r="C394" s="1093" t="s">
        <v>135</v>
      </c>
      <c r="D394" s="1093"/>
      <c r="E394" s="345"/>
      <c r="F394" s="492">
        <f>F392+F393</f>
        <v>4.5720000000057919</v>
      </c>
      <c r="G394" s="304">
        <f>G392+G393</f>
        <v>18.299999999990177</v>
      </c>
      <c r="H394" s="184">
        <f>F394+G394</f>
        <v>22.871999999995971</v>
      </c>
      <c r="I394" s="184"/>
      <c r="J394" s="491">
        <f>J392+J393</f>
        <v>4.5720000000057919</v>
      </c>
      <c r="K394" s="302">
        <f>K392+K393</f>
        <v>18.299999999990177</v>
      </c>
      <c r="L394" s="952"/>
      <c r="M394" s="952"/>
      <c r="N394" s="409">
        <f>N392+N393</f>
        <v>7</v>
      </c>
      <c r="O394" s="433">
        <f>O392+O393</f>
        <v>5</v>
      </c>
      <c r="P394" s="194">
        <f>N395</f>
        <v>12</v>
      </c>
      <c r="Q394" s="40"/>
      <c r="R394" s="409">
        <f>R392+R393</f>
        <v>7</v>
      </c>
      <c r="S394" s="433">
        <f>S392+S393</f>
        <v>5</v>
      </c>
      <c r="T394" s="952"/>
      <c r="U394" s="952"/>
      <c r="V394" s="155">
        <v>80</v>
      </c>
      <c r="W394" s="155">
        <v>80</v>
      </c>
      <c r="X394" s="905"/>
      <c r="Y394" s="905"/>
      <c r="AB394" s="6"/>
      <c r="AC394" s="6"/>
      <c r="AD394" s="6"/>
      <c r="AE394" s="6"/>
      <c r="AF394" s="6"/>
    </row>
    <row r="395" spans="1:34" ht="20.100000000000001" customHeight="1" thickBot="1">
      <c r="A395" s="144">
        <v>305</v>
      </c>
      <c r="B395" s="165"/>
      <c r="C395" s="975"/>
      <c r="D395" s="975"/>
      <c r="E395" s="338"/>
      <c r="F395" s="946">
        <f>F394+G394</f>
        <v>22.871999999995971</v>
      </c>
      <c r="G395" s="947"/>
      <c r="H395" s="914"/>
      <c r="I395" s="914"/>
      <c r="J395" s="946">
        <f>J394+K394</f>
        <v>22.871999999995971</v>
      </c>
      <c r="K395" s="947"/>
      <c r="L395" s="455">
        <f>MAX(J394,K394)</f>
        <v>18.299999999990177</v>
      </c>
      <c r="M395" s="471">
        <f>MAX(J394,K394)</f>
        <v>18.299999999990177</v>
      </c>
      <c r="N395" s="1099">
        <f>N394+O394</f>
        <v>12</v>
      </c>
      <c r="O395" s="1100"/>
      <c r="P395" s="921"/>
      <c r="Q395" s="921"/>
      <c r="R395" s="1133">
        <f>R394+S394</f>
        <v>12</v>
      </c>
      <c r="S395" s="1115"/>
      <c r="T395" s="40">
        <f>MAX(R394,S394)</f>
        <v>7</v>
      </c>
      <c r="U395" s="40">
        <f>MAX(R394,S394)</f>
        <v>7</v>
      </c>
      <c r="V395" s="726">
        <v>160</v>
      </c>
      <c r="W395" s="726"/>
      <c r="X395" s="905"/>
      <c r="Y395" s="905"/>
      <c r="AB395" s="6"/>
      <c r="AC395" s="6"/>
      <c r="AD395" s="6"/>
      <c r="AE395" s="6"/>
      <c r="AF395" s="6"/>
    </row>
    <row r="396" spans="1:34" ht="20.100000000000001" customHeight="1">
      <c r="A396" s="144">
        <v>306</v>
      </c>
      <c r="B396" s="174"/>
      <c r="C396" s="1092" t="s">
        <v>66</v>
      </c>
      <c r="D396" s="1092"/>
      <c r="E396" s="962" t="s">
        <v>110</v>
      </c>
      <c r="F396" s="197"/>
      <c r="G396" s="197"/>
      <c r="H396" s="915"/>
      <c r="I396" s="915"/>
      <c r="J396" s="461">
        <f>V394-J394</f>
        <v>75.427999999994213</v>
      </c>
      <c r="K396" s="197">
        <f>W394-K394</f>
        <v>61.700000000009823</v>
      </c>
      <c r="L396" s="921"/>
      <c r="M396" s="921"/>
      <c r="N396" s="495"/>
      <c r="O396" s="495"/>
      <c r="P396" s="922"/>
      <c r="Q396" s="922"/>
      <c r="R396" s="440">
        <f>V394-R394</f>
        <v>73</v>
      </c>
      <c r="S396" s="440">
        <f>W394-S394</f>
        <v>75</v>
      </c>
      <c r="T396" s="921"/>
      <c r="U396" s="921"/>
      <c r="V396" s="32"/>
      <c r="W396" s="32"/>
      <c r="X396" s="905"/>
      <c r="Y396" s="905"/>
      <c r="AB396" s="6"/>
      <c r="AC396" s="6"/>
      <c r="AD396" s="6"/>
      <c r="AE396" s="6"/>
      <c r="AF396" s="6"/>
    </row>
    <row r="397" spans="1:34" s="81" customFormat="1" ht="20.100000000000001" customHeight="1">
      <c r="A397" s="144"/>
      <c r="B397" s="174"/>
      <c r="C397" s="974"/>
      <c r="D397" s="974"/>
      <c r="E397" s="963"/>
      <c r="F397" s="176"/>
      <c r="G397" s="176"/>
      <c r="H397" s="915"/>
      <c r="I397" s="915"/>
      <c r="J397" s="777">
        <f>J396+K396</f>
        <v>137.12800000000402</v>
      </c>
      <c r="K397" s="778"/>
      <c r="L397" s="922"/>
      <c r="M397" s="922"/>
      <c r="N397" s="39"/>
      <c r="O397" s="39"/>
      <c r="P397" s="922"/>
      <c r="Q397" s="922"/>
      <c r="R397" s="759">
        <f>R396+S396</f>
        <v>148</v>
      </c>
      <c r="S397" s="761"/>
      <c r="T397" s="922"/>
      <c r="U397" s="922"/>
      <c r="V397" s="149"/>
      <c r="W397" s="149"/>
      <c r="X397" s="905"/>
      <c r="Y397" s="905"/>
      <c r="AB397" s="6"/>
      <c r="AC397" s="6"/>
      <c r="AD397" s="6"/>
      <c r="AE397" s="6"/>
      <c r="AF397" s="6"/>
    </row>
    <row r="398" spans="1:34" ht="20.100000000000001" customHeight="1">
      <c r="A398" s="144">
        <v>307</v>
      </c>
      <c r="B398" s="164"/>
      <c r="C398" s="974"/>
      <c r="D398" s="974"/>
      <c r="E398" s="246" t="s">
        <v>111</v>
      </c>
      <c r="F398" s="176"/>
      <c r="G398" s="176"/>
      <c r="H398" s="916"/>
      <c r="I398" s="916"/>
      <c r="J398" s="759">
        <f>K396</f>
        <v>61.700000000009823</v>
      </c>
      <c r="K398" s="761"/>
      <c r="L398" s="897"/>
      <c r="M398" s="897"/>
      <c r="N398" s="39"/>
      <c r="O398" s="39"/>
      <c r="P398" s="897"/>
      <c r="Q398" s="897"/>
      <c r="R398" s="759">
        <f>R396</f>
        <v>73</v>
      </c>
      <c r="S398" s="761"/>
      <c r="T398" s="897"/>
      <c r="U398" s="897"/>
      <c r="V398" s="36"/>
      <c r="W398" s="36"/>
      <c r="X398" s="906"/>
      <c r="Y398" s="906"/>
      <c r="AB398" s="6"/>
      <c r="AC398" s="6"/>
      <c r="AD398" s="6"/>
      <c r="AE398" s="6"/>
      <c r="AF398" s="6"/>
    </row>
    <row r="399" spans="1:34" ht="36.75" customHeight="1">
      <c r="A399" s="12"/>
      <c r="B399" s="11"/>
      <c r="C399" s="11"/>
      <c r="D399" s="11"/>
      <c r="E399" s="257"/>
      <c r="F399" s="1"/>
      <c r="G399" s="1"/>
      <c r="H399" s="1"/>
      <c r="I399" s="1"/>
      <c r="J399" s="1"/>
      <c r="K399" s="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D399" s="6"/>
      <c r="AE399" s="6"/>
      <c r="AF399" s="6"/>
      <c r="AG399" s="6"/>
      <c r="AH399" s="6"/>
    </row>
    <row r="400" spans="1:34" ht="39" customHeight="1">
      <c r="A400" s="945" t="s">
        <v>104</v>
      </c>
      <c r="B400" s="945"/>
      <c r="C400" s="945"/>
      <c r="D400" s="945"/>
      <c r="E400" s="945"/>
      <c r="F400" s="945"/>
      <c r="G400" s="945"/>
      <c r="H400" s="945"/>
      <c r="I400" s="945"/>
      <c r="J400" s="945"/>
      <c r="K400" s="945"/>
      <c r="L400" s="945"/>
      <c r="M400" s="945"/>
      <c r="N400" s="945"/>
      <c r="O400" s="945"/>
      <c r="P400" s="945"/>
      <c r="Q400" s="945"/>
      <c r="R400" s="945"/>
      <c r="S400" s="945"/>
      <c r="T400" s="945"/>
      <c r="U400" s="945"/>
      <c r="V400" s="945"/>
      <c r="W400" s="945"/>
      <c r="X400" s="945"/>
      <c r="Y400" s="945"/>
      <c r="AD400" s="1048" t="s">
        <v>231</v>
      </c>
      <c r="AE400" s="1048"/>
      <c r="AF400" s="1048"/>
      <c r="AG400" s="1048"/>
      <c r="AH400" s="1048"/>
    </row>
    <row r="401" spans="1:40" ht="30" customHeight="1">
      <c r="A401" s="469">
        <v>1</v>
      </c>
      <c r="B401" s="59">
        <v>2</v>
      </c>
      <c r="C401" s="815">
        <v>3</v>
      </c>
      <c r="D401" s="816"/>
      <c r="E401" s="1443">
        <v>4</v>
      </c>
      <c r="F401" s="1444"/>
      <c r="G401" s="726">
        <v>5</v>
      </c>
      <c r="H401" s="726"/>
      <c r="I401" s="726"/>
      <c r="J401" s="907">
        <v>6</v>
      </c>
      <c r="K401" s="907"/>
      <c r="L401" s="816"/>
      <c r="M401" s="815">
        <v>7</v>
      </c>
      <c r="N401" s="907"/>
      <c r="O401" s="816"/>
      <c r="P401" s="1467">
        <v>8</v>
      </c>
      <c r="Q401" s="1467"/>
      <c r="R401" s="1467"/>
      <c r="S401" s="1468">
        <v>9</v>
      </c>
      <c r="T401" s="1468"/>
      <c r="U401" s="1469"/>
      <c r="V401" s="815">
        <v>10</v>
      </c>
      <c r="W401" s="907"/>
      <c r="X401" s="816"/>
      <c r="Y401" s="815">
        <v>11</v>
      </c>
      <c r="Z401" s="907"/>
      <c r="AA401" s="816"/>
      <c r="AB401" s="505">
        <v>12</v>
      </c>
      <c r="AC401" s="505">
        <v>13</v>
      </c>
      <c r="AD401" s="507">
        <v>14</v>
      </c>
      <c r="AE401" s="507">
        <v>15</v>
      </c>
      <c r="AH401" s="81"/>
      <c r="AI401" s="81"/>
      <c r="AJ401" s="527"/>
      <c r="AK401" s="527"/>
      <c r="AL401" s="527"/>
      <c r="AM401" s="527"/>
      <c r="AN401" s="527"/>
    </row>
    <row r="402" spans="1:40" ht="147" customHeight="1">
      <c r="A402" s="740" t="s">
        <v>0</v>
      </c>
      <c r="B402" s="740" t="s">
        <v>48</v>
      </c>
      <c r="C402" s="1184" t="s">
        <v>345</v>
      </c>
      <c r="D402" s="1185"/>
      <c r="E402" s="795" t="s">
        <v>361</v>
      </c>
      <c r="F402" s="795"/>
      <c r="G402" s="795"/>
      <c r="H402" s="795"/>
      <c r="I402" s="795"/>
      <c r="J402" s="795" t="s">
        <v>362</v>
      </c>
      <c r="K402" s="795"/>
      <c r="L402" s="795"/>
      <c r="M402" s="795"/>
      <c r="N402" s="795"/>
      <c r="O402" s="795"/>
      <c r="P402" s="845" t="s">
        <v>141</v>
      </c>
      <c r="Q402" s="846"/>
      <c r="R402" s="846"/>
      <c r="S402" s="846"/>
      <c r="T402" s="846"/>
      <c r="U402" s="847"/>
      <c r="V402" s="795" t="s">
        <v>157</v>
      </c>
      <c r="W402" s="795"/>
      <c r="X402" s="795"/>
      <c r="Y402" s="795"/>
      <c r="Z402" s="795"/>
      <c r="AA402" s="795"/>
      <c r="AB402" s="1095" t="s">
        <v>337</v>
      </c>
      <c r="AC402" s="1096"/>
      <c r="AD402" s="966" t="s">
        <v>16</v>
      </c>
      <c r="AE402" s="967"/>
      <c r="AH402" s="81"/>
      <c r="AI402" s="81"/>
      <c r="AJ402" s="527"/>
      <c r="AK402" s="527"/>
      <c r="AL402" s="527"/>
      <c r="AM402" s="527"/>
      <c r="AN402" s="527"/>
    </row>
    <row r="403" spans="1:40" ht="42.75" customHeight="1">
      <c r="A403" s="741"/>
      <c r="B403" s="741"/>
      <c r="C403" s="860"/>
      <c r="D403" s="1186"/>
      <c r="E403" s="944" t="s">
        <v>46</v>
      </c>
      <c r="F403" s="944"/>
      <c r="G403" s="944" t="s">
        <v>47</v>
      </c>
      <c r="H403" s="944"/>
      <c r="I403" s="944"/>
      <c r="J403" s="1140" t="s">
        <v>168</v>
      </c>
      <c r="K403" s="1141"/>
      <c r="L403" s="1142"/>
      <c r="M403" s="1140" t="s">
        <v>169</v>
      </c>
      <c r="N403" s="1141"/>
      <c r="O403" s="1142"/>
      <c r="P403" s="1140" t="s">
        <v>168</v>
      </c>
      <c r="Q403" s="1141"/>
      <c r="R403" s="1142"/>
      <c r="S403" s="1140" t="s">
        <v>169</v>
      </c>
      <c r="T403" s="1141"/>
      <c r="U403" s="1142"/>
      <c r="V403" s="917" t="s">
        <v>46</v>
      </c>
      <c r="W403" s="918"/>
      <c r="X403" s="919"/>
      <c r="Y403" s="1140" t="s">
        <v>169</v>
      </c>
      <c r="Z403" s="1141"/>
      <c r="AA403" s="1142"/>
      <c r="AB403" s="627" t="s">
        <v>46</v>
      </c>
      <c r="AC403" s="627" t="s">
        <v>47</v>
      </c>
      <c r="AD403" s="627" t="s">
        <v>46</v>
      </c>
      <c r="AE403" s="627" t="s">
        <v>47</v>
      </c>
      <c r="AH403" s="81"/>
      <c r="AI403" s="81"/>
      <c r="AJ403" s="527"/>
      <c r="AK403" s="527"/>
      <c r="AL403" s="527"/>
      <c r="AM403" s="527"/>
      <c r="AN403" s="527"/>
    </row>
    <row r="404" spans="1:40" ht="25.5" customHeight="1" thickBot="1">
      <c r="A404" s="742"/>
      <c r="B404" s="742"/>
      <c r="C404" s="1187"/>
      <c r="D404" s="1188"/>
      <c r="E404" s="920" t="s">
        <v>44</v>
      </c>
      <c r="F404" s="920"/>
      <c r="G404" s="920" t="s">
        <v>142</v>
      </c>
      <c r="H404" s="920"/>
      <c r="I404" s="920"/>
      <c r="J404" s="920" t="s">
        <v>44</v>
      </c>
      <c r="K404" s="920"/>
      <c r="L404" s="920"/>
      <c r="M404" s="920" t="s">
        <v>45</v>
      </c>
      <c r="N404" s="920"/>
      <c r="O404" s="920"/>
      <c r="P404" s="920" t="s">
        <v>44</v>
      </c>
      <c r="Q404" s="920"/>
      <c r="R404" s="920"/>
      <c r="S404" s="920" t="s">
        <v>45</v>
      </c>
      <c r="T404" s="920"/>
      <c r="U404" s="920"/>
      <c r="V404" s="920" t="s">
        <v>44</v>
      </c>
      <c r="W404" s="920"/>
      <c r="X404" s="920"/>
      <c r="Y404" s="1116" t="s">
        <v>45</v>
      </c>
      <c r="Z404" s="1445"/>
      <c r="AA404" s="1117"/>
      <c r="AB404" s="506" t="s">
        <v>330</v>
      </c>
      <c r="AC404" s="516" t="s">
        <v>143</v>
      </c>
      <c r="AD404" s="516" t="s">
        <v>330</v>
      </c>
      <c r="AE404" s="516" t="s">
        <v>143</v>
      </c>
      <c r="AH404" s="81"/>
      <c r="AI404" s="81"/>
      <c r="AJ404" s="527"/>
      <c r="AK404" s="527"/>
      <c r="AL404" s="527"/>
      <c r="AM404" s="527"/>
      <c r="AN404" s="527"/>
    </row>
    <row r="405" spans="1:40" ht="20.100000000000001" customHeight="1">
      <c r="A405" s="462">
        <v>308</v>
      </c>
      <c r="B405" s="157" t="s">
        <v>25</v>
      </c>
      <c r="C405" s="894" t="s">
        <v>18</v>
      </c>
      <c r="D405" s="723"/>
      <c r="E405" s="1236"/>
      <c r="F405" s="1236"/>
      <c r="G405" s="1082">
        <f>I374</f>
        <v>179.99999999983629</v>
      </c>
      <c r="H405" s="1082"/>
      <c r="I405" s="1082"/>
      <c r="J405" s="1082"/>
      <c r="K405" s="1082"/>
      <c r="L405" s="1082"/>
      <c r="M405" s="1082">
        <f>M375</f>
        <v>179.99999999983629</v>
      </c>
      <c r="N405" s="1082"/>
      <c r="O405" s="1083"/>
      <c r="P405" s="897"/>
      <c r="Q405" s="897"/>
      <c r="R405" s="897"/>
      <c r="S405" s="897">
        <f>Q374</f>
        <v>230</v>
      </c>
      <c r="T405" s="897"/>
      <c r="U405" s="897"/>
      <c r="V405" s="1347"/>
      <c r="W405" s="1347"/>
      <c r="X405" s="1305"/>
      <c r="Y405" s="1083">
        <f>S374</f>
        <v>460</v>
      </c>
      <c r="Z405" s="1347"/>
      <c r="AA405" s="1305"/>
      <c r="AB405" s="1402"/>
      <c r="AC405" s="1402"/>
      <c r="AD405" s="1056" t="s">
        <v>365</v>
      </c>
      <c r="AE405" s="1056" t="s">
        <v>358</v>
      </c>
      <c r="AH405" s="81"/>
      <c r="AI405" s="81"/>
      <c r="AJ405" s="527"/>
      <c r="AK405" s="527"/>
      <c r="AL405" s="527"/>
      <c r="AM405" s="527"/>
      <c r="AN405" s="527"/>
    </row>
    <row r="406" spans="1:40" ht="20.100000000000001" customHeight="1" thickBot="1">
      <c r="A406" s="117">
        <v>309</v>
      </c>
      <c r="B406" s="301" t="s">
        <v>26</v>
      </c>
      <c r="C406" s="895"/>
      <c r="D406" s="725"/>
      <c r="E406" s="803">
        <f>H374</f>
        <v>0</v>
      </c>
      <c r="F406" s="803"/>
      <c r="G406" s="803"/>
      <c r="H406" s="803"/>
      <c r="I406" s="803"/>
      <c r="J406" s="803">
        <f>L375</f>
        <v>179.99999999983629</v>
      </c>
      <c r="K406" s="803"/>
      <c r="L406" s="803"/>
      <c r="M406" s="803"/>
      <c r="N406" s="803"/>
      <c r="O406" s="804"/>
      <c r="P406" s="923">
        <f>P374</f>
        <v>230</v>
      </c>
      <c r="Q406" s="923"/>
      <c r="R406" s="923"/>
      <c r="S406" s="923"/>
      <c r="T406" s="923"/>
      <c r="U406" s="923"/>
      <c r="V406" s="927">
        <f>R374</f>
        <v>460</v>
      </c>
      <c r="W406" s="927"/>
      <c r="X406" s="928"/>
      <c r="Y406" s="804"/>
      <c r="Z406" s="927"/>
      <c r="AA406" s="928"/>
      <c r="AB406" s="1403"/>
      <c r="AC406" s="1403"/>
      <c r="AD406" s="1057"/>
      <c r="AE406" s="1057"/>
      <c r="AH406" s="81"/>
      <c r="AI406" s="81"/>
      <c r="AJ406" s="527"/>
      <c r="AK406" s="527"/>
      <c r="AL406" s="527"/>
      <c r="AM406" s="527"/>
      <c r="AN406" s="527"/>
    </row>
    <row r="407" spans="1:40" ht="20.100000000000001" customHeight="1">
      <c r="A407" s="119">
        <v>310</v>
      </c>
      <c r="B407" s="817" t="s">
        <v>27</v>
      </c>
      <c r="C407" s="1231" t="s">
        <v>228</v>
      </c>
      <c r="D407" s="1231"/>
      <c r="E407" s="1236"/>
      <c r="F407" s="1236"/>
      <c r="G407" s="805">
        <f>I337</f>
        <v>190.2778958598098</v>
      </c>
      <c r="H407" s="805"/>
      <c r="I407" s="805"/>
      <c r="J407" s="805"/>
      <c r="K407" s="805"/>
      <c r="L407" s="805"/>
      <c r="M407" s="805">
        <f>M338</f>
        <v>236.61647982481378</v>
      </c>
      <c r="N407" s="805"/>
      <c r="O407" s="806"/>
      <c r="P407" s="897"/>
      <c r="Q407" s="897"/>
      <c r="R407" s="897"/>
      <c r="S407" s="896">
        <f>Q337</f>
        <v>498.66499999999996</v>
      </c>
      <c r="T407" s="897"/>
      <c r="U407" s="897"/>
      <c r="V407" s="1406"/>
      <c r="W407" s="1406"/>
      <c r="X407" s="1407"/>
      <c r="Y407" s="1107">
        <f>U338</f>
        <v>729.32999999999993</v>
      </c>
      <c r="Z407" s="929"/>
      <c r="AA407" s="930"/>
      <c r="AB407" s="1403"/>
      <c r="AC407" s="1403"/>
      <c r="AD407" s="1057"/>
      <c r="AE407" s="1057"/>
      <c r="AH407" s="81"/>
      <c r="AI407" s="81"/>
      <c r="AJ407" s="527"/>
      <c r="AK407" s="527"/>
      <c r="AL407" s="527"/>
      <c r="AM407" s="527"/>
      <c r="AN407" s="527"/>
    </row>
    <row r="408" spans="1:40" ht="20.100000000000001" customHeight="1" thickBot="1">
      <c r="A408" s="117">
        <v>311</v>
      </c>
      <c r="B408" s="800"/>
      <c r="C408" s="1232" t="s">
        <v>338</v>
      </c>
      <c r="D408" s="1233"/>
      <c r="E408" s="1235"/>
      <c r="F408" s="1235"/>
      <c r="G408" s="1108">
        <f>I360</f>
        <v>36.624840000011652</v>
      </c>
      <c r="H408" s="1108"/>
      <c r="I408" s="1108"/>
      <c r="J408" s="1108"/>
      <c r="K408" s="1108"/>
      <c r="L408" s="1108"/>
      <c r="M408" s="1102">
        <f>M361</f>
        <v>60.928360000012226</v>
      </c>
      <c r="N408" s="1102"/>
      <c r="O408" s="1294"/>
      <c r="P408" s="923"/>
      <c r="Q408" s="923"/>
      <c r="R408" s="923"/>
      <c r="S408" s="923">
        <f>Q360</f>
        <v>124.8</v>
      </c>
      <c r="T408" s="923"/>
      <c r="U408" s="923"/>
      <c r="V408" s="927"/>
      <c r="W408" s="927"/>
      <c r="X408" s="928"/>
      <c r="Y408" s="804">
        <f>U361</f>
        <v>248.5</v>
      </c>
      <c r="Z408" s="927"/>
      <c r="AA408" s="928"/>
      <c r="AB408" s="1403"/>
      <c r="AC408" s="1403"/>
      <c r="AD408" s="1057"/>
      <c r="AE408" s="1057"/>
      <c r="AH408" s="81"/>
      <c r="AI408" s="81"/>
      <c r="AJ408" s="527"/>
      <c r="AK408" s="527"/>
      <c r="AL408" s="527"/>
      <c r="AM408" s="527"/>
      <c r="AN408" s="527"/>
    </row>
    <row r="409" spans="1:40" ht="20.100000000000001" customHeight="1">
      <c r="A409" s="119">
        <v>312</v>
      </c>
      <c r="B409" s="817" t="s">
        <v>28</v>
      </c>
      <c r="C409" s="1231" t="s">
        <v>228</v>
      </c>
      <c r="D409" s="1231"/>
      <c r="E409" s="805">
        <f>H337</f>
        <v>58.038583965013785</v>
      </c>
      <c r="F409" s="805"/>
      <c r="G409" s="805"/>
      <c r="H409" s="805"/>
      <c r="I409" s="805"/>
      <c r="J409" s="1293">
        <f>L338</f>
        <v>236.61647982481378</v>
      </c>
      <c r="K409" s="1293"/>
      <c r="L409" s="1293"/>
      <c r="M409" s="805"/>
      <c r="N409" s="805"/>
      <c r="O409" s="806"/>
      <c r="P409" s="896">
        <f>P337</f>
        <v>245.66499999999999</v>
      </c>
      <c r="Q409" s="897"/>
      <c r="R409" s="897"/>
      <c r="S409" s="897"/>
      <c r="T409" s="897"/>
      <c r="U409" s="897"/>
      <c r="V409" s="929">
        <f>T338</f>
        <v>729.32999999999993</v>
      </c>
      <c r="W409" s="929"/>
      <c r="X409" s="930"/>
      <c r="Y409" s="1107"/>
      <c r="Z409" s="929"/>
      <c r="AA409" s="930"/>
      <c r="AB409" s="1403"/>
      <c r="AC409" s="1403"/>
      <c r="AD409" s="1057"/>
      <c r="AE409" s="1057"/>
      <c r="AH409" s="81"/>
      <c r="AI409" s="81"/>
      <c r="AJ409" s="527"/>
      <c r="AK409" s="527"/>
      <c r="AL409" s="527"/>
      <c r="AM409" s="527"/>
      <c r="AN409" s="527"/>
    </row>
    <row r="410" spans="1:40" ht="20.100000000000001" customHeight="1" thickBot="1">
      <c r="A410" s="117">
        <v>313</v>
      </c>
      <c r="B410" s="800"/>
      <c r="C410" s="1232" t="s">
        <v>338</v>
      </c>
      <c r="D410" s="1233"/>
      <c r="E410" s="1108">
        <f>H360</f>
        <v>25.099840000017956</v>
      </c>
      <c r="F410" s="1108"/>
      <c r="G410" s="1108"/>
      <c r="H410" s="1108"/>
      <c r="I410" s="1108"/>
      <c r="J410" s="788">
        <f>L361</f>
        <v>60.928360000012226</v>
      </c>
      <c r="K410" s="788"/>
      <c r="L410" s="788"/>
      <c r="M410" s="1108"/>
      <c r="N410" s="1108"/>
      <c r="O410" s="1109"/>
      <c r="P410" s="923">
        <f>P360</f>
        <v>137.5</v>
      </c>
      <c r="Q410" s="923"/>
      <c r="R410" s="923"/>
      <c r="S410" s="1470"/>
      <c r="T410" s="1471"/>
      <c r="U410" s="1472"/>
      <c r="V410" s="925">
        <f>T361</f>
        <v>248.5</v>
      </c>
      <c r="W410" s="925"/>
      <c r="X410" s="926"/>
      <c r="Y410" s="804"/>
      <c r="Z410" s="927"/>
      <c r="AA410" s="928"/>
      <c r="AB410" s="1403"/>
      <c r="AC410" s="1403"/>
      <c r="AD410" s="1057"/>
      <c r="AE410" s="1057"/>
      <c r="AH410" s="81"/>
      <c r="AI410" s="81"/>
      <c r="AJ410" s="527"/>
      <c r="AK410" s="527"/>
      <c r="AL410" s="527"/>
      <c r="AM410" s="527"/>
      <c r="AN410" s="527"/>
    </row>
    <row r="411" spans="1:40" ht="15" customHeight="1">
      <c r="A411" s="119">
        <v>314</v>
      </c>
      <c r="B411" s="817" t="s">
        <v>29</v>
      </c>
      <c r="C411" s="893" t="s">
        <v>19</v>
      </c>
      <c r="D411" s="721"/>
      <c r="E411" s="1236"/>
      <c r="F411" s="1236"/>
      <c r="G411" s="805">
        <f>I305</f>
        <v>50.182450000015727</v>
      </c>
      <c r="H411" s="805"/>
      <c r="I411" s="805"/>
      <c r="J411" s="1082"/>
      <c r="K411" s="1082"/>
      <c r="L411" s="1082"/>
      <c r="M411" s="1103">
        <f>M306</f>
        <v>100.70999999998685</v>
      </c>
      <c r="N411" s="1103"/>
      <c r="O411" s="1291"/>
      <c r="P411" s="897"/>
      <c r="Q411" s="897"/>
      <c r="R411" s="897"/>
      <c r="S411" s="896">
        <f>Q305</f>
        <v>207.28</v>
      </c>
      <c r="T411" s="897"/>
      <c r="U411" s="897"/>
      <c r="V411" s="710"/>
      <c r="W411" s="710"/>
      <c r="X411" s="711"/>
      <c r="Y411" s="1450">
        <f>U306</f>
        <v>381</v>
      </c>
      <c r="Z411" s="1335"/>
      <c r="AA411" s="1321"/>
      <c r="AB411" s="1403"/>
      <c r="AC411" s="1403"/>
      <c r="AD411" s="1057"/>
      <c r="AE411" s="1057"/>
      <c r="AH411" s="81"/>
      <c r="AI411" s="81"/>
      <c r="AJ411" s="527"/>
      <c r="AK411" s="527"/>
      <c r="AL411" s="527"/>
      <c r="AM411" s="527"/>
      <c r="AN411" s="527"/>
    </row>
    <row r="412" spans="1:40" ht="15" customHeight="1">
      <c r="A412" s="144">
        <v>315</v>
      </c>
      <c r="B412" s="818"/>
      <c r="C412" s="894"/>
      <c r="D412" s="723"/>
      <c r="E412" s="1234"/>
      <c r="F412" s="1234"/>
      <c r="G412" s="807"/>
      <c r="H412" s="807"/>
      <c r="I412" s="807"/>
      <c r="J412" s="801"/>
      <c r="K412" s="801"/>
      <c r="L412" s="801"/>
      <c r="M412" s="1101"/>
      <c r="N412" s="1101"/>
      <c r="O412" s="1292"/>
      <c r="P412" s="898"/>
      <c r="Q412" s="898"/>
      <c r="R412" s="898"/>
      <c r="S412" s="898"/>
      <c r="T412" s="898"/>
      <c r="U412" s="898"/>
      <c r="V412" s="712"/>
      <c r="W412" s="712"/>
      <c r="X412" s="713"/>
      <c r="Y412" s="1083"/>
      <c r="Z412" s="1347"/>
      <c r="AA412" s="1305"/>
      <c r="AB412" s="1403"/>
      <c r="AC412" s="1403"/>
      <c r="AD412" s="1057"/>
      <c r="AE412" s="1057"/>
      <c r="AH412" s="81"/>
      <c r="AI412" s="81"/>
      <c r="AJ412" s="527"/>
      <c r="AK412" s="527"/>
      <c r="AL412" s="527"/>
      <c r="AM412" s="527"/>
      <c r="AN412" s="527"/>
    </row>
    <row r="413" spans="1:40" ht="15" customHeight="1">
      <c r="A413" s="144">
        <v>316</v>
      </c>
      <c r="B413" s="799" t="s">
        <v>30</v>
      </c>
      <c r="C413" s="894"/>
      <c r="D413" s="723"/>
      <c r="E413" s="801">
        <f>H305</f>
        <v>65.909999999962793</v>
      </c>
      <c r="F413" s="801"/>
      <c r="G413" s="801"/>
      <c r="H413" s="801"/>
      <c r="I413" s="801"/>
      <c r="J413" s="1101">
        <f>L306</f>
        <v>100.70999999998685</v>
      </c>
      <c r="K413" s="1101"/>
      <c r="L413" s="1101"/>
      <c r="M413" s="801"/>
      <c r="N413" s="801"/>
      <c r="O413" s="802"/>
      <c r="P413" s="1418">
        <f>P305</f>
        <v>212.5</v>
      </c>
      <c r="Q413" s="898"/>
      <c r="R413" s="898"/>
      <c r="S413" s="898"/>
      <c r="T413" s="898"/>
      <c r="U413" s="898"/>
      <c r="V413" s="1510">
        <f>T306</f>
        <v>381</v>
      </c>
      <c r="W413" s="932"/>
      <c r="X413" s="933"/>
      <c r="Y413" s="931"/>
      <c r="Z413" s="932"/>
      <c r="AA413" s="933"/>
      <c r="AB413" s="1403"/>
      <c r="AC413" s="1403"/>
      <c r="AD413" s="1057"/>
      <c r="AE413" s="1057"/>
      <c r="AH413" s="81"/>
      <c r="AI413" s="81"/>
      <c r="AJ413" s="527"/>
      <c r="AK413" s="527"/>
      <c r="AL413" s="527"/>
      <c r="AM413" s="527"/>
      <c r="AN413" s="527"/>
    </row>
    <row r="414" spans="1:40" ht="15" customHeight="1" thickBot="1">
      <c r="A414" s="117">
        <v>317</v>
      </c>
      <c r="B414" s="800"/>
      <c r="C414" s="895"/>
      <c r="D414" s="725"/>
      <c r="E414" s="803"/>
      <c r="F414" s="803"/>
      <c r="G414" s="803"/>
      <c r="H414" s="803"/>
      <c r="I414" s="803"/>
      <c r="J414" s="1102"/>
      <c r="K414" s="1102"/>
      <c r="L414" s="1102"/>
      <c r="M414" s="803"/>
      <c r="N414" s="803"/>
      <c r="O414" s="804"/>
      <c r="P414" s="923"/>
      <c r="Q414" s="923"/>
      <c r="R414" s="923"/>
      <c r="S414" s="923"/>
      <c r="T414" s="923"/>
      <c r="U414" s="923"/>
      <c r="V414" s="935"/>
      <c r="W414" s="935"/>
      <c r="X414" s="844"/>
      <c r="Y414" s="934"/>
      <c r="Z414" s="935"/>
      <c r="AA414" s="844"/>
      <c r="AB414" s="1403"/>
      <c r="AC414" s="1403"/>
      <c r="AD414" s="1057"/>
      <c r="AE414" s="1057"/>
      <c r="AH414" s="81"/>
      <c r="AI414" s="81"/>
      <c r="AJ414" s="527"/>
      <c r="AK414" s="527"/>
      <c r="AL414" s="527"/>
      <c r="AM414" s="527"/>
      <c r="AN414" s="527"/>
    </row>
    <row r="415" spans="1:40" ht="15" customHeight="1">
      <c r="A415" s="119">
        <v>318</v>
      </c>
      <c r="B415" s="817" t="s">
        <v>31</v>
      </c>
      <c r="C415" s="893" t="s">
        <v>14</v>
      </c>
      <c r="D415" s="721"/>
      <c r="E415" s="1236"/>
      <c r="F415" s="1236"/>
      <c r="G415" s="1082">
        <f>I276</f>
        <v>90.800000000004957</v>
      </c>
      <c r="H415" s="1082"/>
      <c r="I415" s="1082"/>
      <c r="J415" s="1082"/>
      <c r="K415" s="1082"/>
      <c r="L415" s="1082"/>
      <c r="M415" s="805">
        <f>M277</f>
        <v>141.20723000002724</v>
      </c>
      <c r="N415" s="805"/>
      <c r="O415" s="806"/>
      <c r="P415" s="897"/>
      <c r="Q415" s="897"/>
      <c r="R415" s="897"/>
      <c r="S415" s="896">
        <f>Q276</f>
        <v>379.61</v>
      </c>
      <c r="T415" s="897"/>
      <c r="U415" s="897"/>
      <c r="V415" s="710"/>
      <c r="W415" s="710"/>
      <c r="X415" s="711"/>
      <c r="Y415" s="1253">
        <f>U277</f>
        <v>532.08000000000004</v>
      </c>
      <c r="Z415" s="716"/>
      <c r="AA415" s="717"/>
      <c r="AB415" s="1403"/>
      <c r="AC415" s="1403"/>
      <c r="AD415" s="1057"/>
      <c r="AE415" s="1057"/>
      <c r="AH415" s="81"/>
      <c r="AI415" s="81"/>
      <c r="AJ415" s="527"/>
      <c r="AK415" s="527"/>
      <c r="AL415" s="527"/>
      <c r="AM415" s="527"/>
      <c r="AN415" s="527"/>
    </row>
    <row r="416" spans="1:40" ht="15" customHeight="1">
      <c r="A416" s="144">
        <v>319</v>
      </c>
      <c r="B416" s="818"/>
      <c r="C416" s="894"/>
      <c r="D416" s="723"/>
      <c r="E416" s="1234"/>
      <c r="F416" s="1234"/>
      <c r="G416" s="801"/>
      <c r="H416" s="801"/>
      <c r="I416" s="801"/>
      <c r="J416" s="801"/>
      <c r="K416" s="801"/>
      <c r="L416" s="801"/>
      <c r="M416" s="807"/>
      <c r="N416" s="807"/>
      <c r="O416" s="808"/>
      <c r="P416" s="898"/>
      <c r="Q416" s="898"/>
      <c r="R416" s="898"/>
      <c r="S416" s="898"/>
      <c r="T416" s="898"/>
      <c r="U416" s="898"/>
      <c r="V416" s="712"/>
      <c r="W416" s="712"/>
      <c r="X416" s="713"/>
      <c r="Y416" s="806"/>
      <c r="Z416" s="1503"/>
      <c r="AA416" s="1504"/>
      <c r="AB416" s="1403"/>
      <c r="AC416" s="1403"/>
      <c r="AD416" s="1057"/>
      <c r="AE416" s="1057"/>
      <c r="AH416" s="81"/>
      <c r="AI416" s="81"/>
      <c r="AJ416" s="527"/>
      <c r="AK416" s="527"/>
      <c r="AL416" s="527"/>
      <c r="AM416" s="527"/>
      <c r="AN416" s="527"/>
    </row>
    <row r="417" spans="1:40" ht="15" customHeight="1">
      <c r="A417" s="144">
        <v>320</v>
      </c>
      <c r="B417" s="799" t="s">
        <v>32</v>
      </c>
      <c r="C417" s="894"/>
      <c r="D417" s="723"/>
      <c r="E417" s="1101">
        <f>H276</f>
        <v>76.507229999943974</v>
      </c>
      <c r="F417" s="1101"/>
      <c r="G417" s="1101"/>
      <c r="H417" s="1101"/>
      <c r="I417" s="1101"/>
      <c r="J417" s="807">
        <f>L277</f>
        <v>141.20723000002724</v>
      </c>
      <c r="K417" s="807"/>
      <c r="L417" s="807"/>
      <c r="M417" s="801"/>
      <c r="N417" s="801"/>
      <c r="O417" s="802"/>
      <c r="P417" s="1405">
        <f>P276</f>
        <v>222.60000000000002</v>
      </c>
      <c r="Q417" s="898"/>
      <c r="R417" s="898"/>
      <c r="S417" s="898"/>
      <c r="T417" s="898"/>
      <c r="U417" s="898"/>
      <c r="V417" s="1508">
        <f>T277</f>
        <v>532.08000000000004</v>
      </c>
      <c r="W417" s="1508"/>
      <c r="X417" s="1509"/>
      <c r="Y417" s="1505"/>
      <c r="Z417" s="1499"/>
      <c r="AA417" s="1500"/>
      <c r="AB417" s="1403"/>
      <c r="AC417" s="1403"/>
      <c r="AD417" s="1057"/>
      <c r="AE417" s="1057"/>
      <c r="AH417" s="81"/>
      <c r="AI417" s="81"/>
      <c r="AJ417" s="527"/>
      <c r="AK417" s="527"/>
      <c r="AL417" s="527"/>
      <c r="AM417" s="527"/>
      <c r="AN417" s="527"/>
    </row>
    <row r="418" spans="1:40" ht="15" customHeight="1" thickBot="1">
      <c r="A418" s="117">
        <v>321</v>
      </c>
      <c r="B418" s="800"/>
      <c r="C418" s="895"/>
      <c r="D418" s="725"/>
      <c r="E418" s="1102"/>
      <c r="F418" s="1102"/>
      <c r="G418" s="1102"/>
      <c r="H418" s="1102"/>
      <c r="I418" s="1102"/>
      <c r="J418" s="1108"/>
      <c r="K418" s="1108"/>
      <c r="L418" s="1108"/>
      <c r="M418" s="803"/>
      <c r="N418" s="803"/>
      <c r="O418" s="804"/>
      <c r="P418" s="923"/>
      <c r="Q418" s="923"/>
      <c r="R418" s="923"/>
      <c r="S418" s="923"/>
      <c r="T418" s="923"/>
      <c r="U418" s="923"/>
      <c r="V418" s="718"/>
      <c r="W418" s="718"/>
      <c r="X418" s="719"/>
      <c r="Y418" s="1506"/>
      <c r="Z418" s="1501"/>
      <c r="AA418" s="1502"/>
      <c r="AB418" s="1403"/>
      <c r="AC418" s="1403"/>
      <c r="AD418" s="1057"/>
      <c r="AE418" s="1057"/>
      <c r="AH418" s="81"/>
      <c r="AI418" s="81"/>
      <c r="AJ418" s="527"/>
      <c r="AK418" s="527"/>
      <c r="AL418" s="527"/>
      <c r="AM418" s="527"/>
      <c r="AN418" s="527"/>
    </row>
    <row r="419" spans="1:40" ht="15" customHeight="1">
      <c r="A419" s="119">
        <v>322</v>
      </c>
      <c r="B419" s="817" t="s">
        <v>33</v>
      </c>
      <c r="C419" s="720" t="s">
        <v>20</v>
      </c>
      <c r="D419" s="721"/>
      <c r="E419" s="1103">
        <f>H241</f>
        <v>139.32359999979195</v>
      </c>
      <c r="F419" s="1103"/>
      <c r="G419" s="1103"/>
      <c r="H419" s="1103"/>
      <c r="I419" s="1103"/>
      <c r="J419" s="1111">
        <f>L242</f>
        <v>290.76227999993489</v>
      </c>
      <c r="K419" s="1111"/>
      <c r="L419" s="1111"/>
      <c r="M419" s="1082"/>
      <c r="N419" s="1082"/>
      <c r="O419" s="1083"/>
      <c r="P419" s="896">
        <f>P241</f>
        <v>447.10500000000002</v>
      </c>
      <c r="Q419" s="897"/>
      <c r="R419" s="897"/>
      <c r="S419" s="897"/>
      <c r="T419" s="897"/>
      <c r="U419" s="897"/>
      <c r="V419" s="924">
        <f>T242</f>
        <v>679.63</v>
      </c>
      <c r="W419" s="710"/>
      <c r="X419" s="711"/>
      <c r="Y419" s="1253"/>
      <c r="Z419" s="716"/>
      <c r="AA419" s="717"/>
      <c r="AB419" s="1403"/>
      <c r="AC419" s="1403"/>
      <c r="AD419" s="1057"/>
      <c r="AE419" s="1057"/>
      <c r="AH419" s="81"/>
      <c r="AI419" s="81"/>
      <c r="AJ419" s="527"/>
      <c r="AK419" s="527"/>
      <c r="AL419" s="527"/>
      <c r="AM419" s="527"/>
      <c r="AN419" s="527"/>
    </row>
    <row r="420" spans="1:40" ht="15" customHeight="1">
      <c r="A420" s="144">
        <v>323</v>
      </c>
      <c r="B420" s="818"/>
      <c r="C420" s="722"/>
      <c r="D420" s="723"/>
      <c r="E420" s="1101"/>
      <c r="F420" s="1101"/>
      <c r="G420" s="1101"/>
      <c r="H420" s="1101"/>
      <c r="I420" s="1101"/>
      <c r="J420" s="787"/>
      <c r="K420" s="787"/>
      <c r="L420" s="787"/>
      <c r="M420" s="801"/>
      <c r="N420" s="801"/>
      <c r="O420" s="802"/>
      <c r="P420" s="898"/>
      <c r="Q420" s="898"/>
      <c r="R420" s="898"/>
      <c r="S420" s="898"/>
      <c r="T420" s="898"/>
      <c r="U420" s="898"/>
      <c r="V420" s="712"/>
      <c r="W420" s="712"/>
      <c r="X420" s="713"/>
      <c r="Y420" s="806"/>
      <c r="Z420" s="1503"/>
      <c r="AA420" s="1504"/>
      <c r="AB420" s="1403"/>
      <c r="AC420" s="1403"/>
      <c r="AD420" s="1057"/>
      <c r="AE420" s="1057"/>
      <c r="AH420" s="81"/>
      <c r="AI420" s="81"/>
      <c r="AJ420" s="527"/>
      <c r="AK420" s="527"/>
      <c r="AL420" s="527"/>
      <c r="AM420" s="527"/>
      <c r="AN420" s="527"/>
    </row>
    <row r="421" spans="1:40" ht="15" customHeight="1">
      <c r="A421" s="144">
        <v>324</v>
      </c>
      <c r="B421" s="799" t="s">
        <v>34</v>
      </c>
      <c r="C421" s="722"/>
      <c r="D421" s="723"/>
      <c r="E421" s="1234"/>
      <c r="F421" s="1234"/>
      <c r="G421" s="1101">
        <f>I241</f>
        <v>206.33868000019532</v>
      </c>
      <c r="H421" s="1101"/>
      <c r="I421" s="1101"/>
      <c r="J421" s="1101"/>
      <c r="K421" s="1101"/>
      <c r="L421" s="1101"/>
      <c r="M421" s="1101">
        <f>M242</f>
        <v>290.76227999993489</v>
      </c>
      <c r="N421" s="1101"/>
      <c r="O421" s="1292"/>
      <c r="P421" s="898"/>
      <c r="Q421" s="898"/>
      <c r="R421" s="898"/>
      <c r="S421" s="1405">
        <f>Q241</f>
        <v>376.07499999999999</v>
      </c>
      <c r="T421" s="898"/>
      <c r="U421" s="898"/>
      <c r="V421" s="1499"/>
      <c r="W421" s="1499"/>
      <c r="X421" s="1500"/>
      <c r="Y421" s="1507">
        <f>U242</f>
        <v>679.63</v>
      </c>
      <c r="Z421" s="1508"/>
      <c r="AA421" s="1509"/>
      <c r="AB421" s="1403"/>
      <c r="AC421" s="1403"/>
      <c r="AD421" s="1057"/>
      <c r="AE421" s="1057"/>
      <c r="AH421" s="81"/>
      <c r="AI421" s="81"/>
      <c r="AJ421" s="527"/>
      <c r="AK421" s="527"/>
      <c r="AL421" s="527"/>
      <c r="AM421" s="527"/>
      <c r="AN421" s="527"/>
    </row>
    <row r="422" spans="1:40" ht="15" customHeight="1" thickBot="1">
      <c r="A422" s="117">
        <v>325</v>
      </c>
      <c r="B422" s="800"/>
      <c r="C422" s="724"/>
      <c r="D422" s="725"/>
      <c r="E422" s="1235"/>
      <c r="F422" s="1235"/>
      <c r="G422" s="1102"/>
      <c r="H422" s="1102"/>
      <c r="I422" s="1102"/>
      <c r="J422" s="1102"/>
      <c r="K422" s="1102"/>
      <c r="L422" s="1102"/>
      <c r="M422" s="1102"/>
      <c r="N422" s="1102"/>
      <c r="O422" s="1294"/>
      <c r="P422" s="923"/>
      <c r="Q422" s="923"/>
      <c r="R422" s="923"/>
      <c r="S422" s="923"/>
      <c r="T422" s="923"/>
      <c r="U422" s="923"/>
      <c r="V422" s="1501"/>
      <c r="W422" s="1501"/>
      <c r="X422" s="1502"/>
      <c r="Y422" s="1256"/>
      <c r="Z422" s="718"/>
      <c r="AA422" s="719"/>
      <c r="AB422" s="1404"/>
      <c r="AC422" s="1404"/>
      <c r="AD422" s="1057"/>
      <c r="AE422" s="1057"/>
      <c r="AH422" s="81"/>
      <c r="AI422" s="81"/>
      <c r="AJ422" s="527"/>
      <c r="AK422" s="527"/>
      <c r="AL422" s="527"/>
      <c r="AM422" s="527"/>
      <c r="AN422" s="527"/>
    </row>
    <row r="423" spans="1:40" ht="24.95" customHeight="1">
      <c r="A423" s="462">
        <v>326</v>
      </c>
      <c r="B423" s="1173" t="s">
        <v>136</v>
      </c>
      <c r="C423" s="1015"/>
      <c r="D423" s="1015"/>
      <c r="E423" s="1266">
        <f>SUM(E405:F422)</f>
        <v>364.87925396473042</v>
      </c>
      <c r="F423" s="1266"/>
      <c r="G423" s="1104">
        <f>SUM(G405:I422)</f>
        <v>754.22386585987374</v>
      </c>
      <c r="H423" s="1104"/>
      <c r="I423" s="1104"/>
      <c r="J423" s="1106">
        <f>SUM(J405:L422)</f>
        <v>1010.2243498246113</v>
      </c>
      <c r="K423" s="1106"/>
      <c r="L423" s="1106"/>
      <c r="M423" s="1106">
        <f>SUM(M404:O422)</f>
        <v>1010.2243498246113</v>
      </c>
      <c r="N423" s="1106"/>
      <c r="O423" s="1107"/>
      <c r="P423" s="1106">
        <f>SUM(P404:R422)</f>
        <v>1495.37</v>
      </c>
      <c r="Q423" s="1106"/>
      <c r="R423" s="1107"/>
      <c r="S423" s="1106">
        <f>SUM(S404:U422)</f>
        <v>1816.43</v>
      </c>
      <c r="T423" s="1106"/>
      <c r="U423" s="1106"/>
      <c r="V423" s="716">
        <f>SUM(V405:X422)</f>
        <v>3030.54</v>
      </c>
      <c r="W423" s="716"/>
      <c r="X423" s="717"/>
      <c r="Y423" s="1253">
        <f>SUM(Y405:AA422)</f>
        <v>3030.54</v>
      </c>
      <c r="Z423" s="716"/>
      <c r="AA423" s="717"/>
      <c r="AB423" s="538">
        <v>3320</v>
      </c>
      <c r="AC423" s="538">
        <v>3320</v>
      </c>
      <c r="AD423" s="517"/>
      <c r="AE423" s="517"/>
      <c r="AH423" s="81"/>
      <c r="AI423" s="81"/>
      <c r="AJ423" s="527"/>
      <c r="AK423" s="527"/>
      <c r="AL423" s="527"/>
      <c r="AM423" s="527"/>
      <c r="AN423" s="527"/>
    </row>
    <row r="424" spans="1:40" ht="24.95" customHeight="1" thickBot="1">
      <c r="A424" s="144">
        <v>327</v>
      </c>
      <c r="B424" s="867"/>
      <c r="C424" s="868"/>
      <c r="D424" s="868"/>
      <c r="E424" s="1267"/>
      <c r="F424" s="1267"/>
      <c r="G424" s="1105"/>
      <c r="H424" s="1105"/>
      <c r="I424" s="1105"/>
      <c r="J424" s="1108"/>
      <c r="K424" s="1108"/>
      <c r="L424" s="1108"/>
      <c r="M424" s="1108"/>
      <c r="N424" s="1108"/>
      <c r="O424" s="1109"/>
      <c r="P424" s="1108"/>
      <c r="Q424" s="1108"/>
      <c r="R424" s="1109"/>
      <c r="S424" s="1108"/>
      <c r="T424" s="1108"/>
      <c r="U424" s="1108"/>
      <c r="V424" s="718"/>
      <c r="W424" s="718"/>
      <c r="X424" s="719"/>
      <c r="Y424" s="1256"/>
      <c r="Z424" s="718"/>
      <c r="AA424" s="719"/>
      <c r="AB424" s="1097">
        <v>6640</v>
      </c>
      <c r="AC424" s="1098"/>
      <c r="AD424" s="517"/>
      <c r="AE424" s="517"/>
      <c r="AH424" s="81"/>
      <c r="AI424" s="81"/>
      <c r="AJ424" s="527"/>
      <c r="AK424" s="527"/>
      <c r="AL424" s="527"/>
      <c r="AM424" s="527"/>
      <c r="AN424" s="527"/>
    </row>
    <row r="425" spans="1:40" ht="24.95" customHeight="1" thickBot="1">
      <c r="A425" s="144">
        <v>328</v>
      </c>
      <c r="B425" s="726" t="s">
        <v>156</v>
      </c>
      <c r="C425" s="726"/>
      <c r="D425" s="726"/>
      <c r="E425" s="715">
        <f>E423+G423</f>
        <v>1119.1031198246042</v>
      </c>
      <c r="F425" s="715"/>
      <c r="G425" s="715"/>
      <c r="H425" s="715"/>
      <c r="I425" s="715"/>
      <c r="J425" s="715">
        <f>J423+M423</f>
        <v>2020.4486996492226</v>
      </c>
      <c r="K425" s="715"/>
      <c r="L425" s="715"/>
      <c r="M425" s="715"/>
      <c r="N425" s="715"/>
      <c r="O425" s="1110"/>
      <c r="P425" s="715">
        <f>P423+S423</f>
        <v>3311.8</v>
      </c>
      <c r="Q425" s="715"/>
      <c r="R425" s="715"/>
      <c r="S425" s="715"/>
      <c r="T425" s="715"/>
      <c r="U425" s="715"/>
      <c r="V425" s="714">
        <f>V423+Y423</f>
        <v>6061.08</v>
      </c>
      <c r="W425" s="715"/>
      <c r="X425" s="715"/>
      <c r="Y425" s="715"/>
      <c r="Z425" s="715"/>
      <c r="AA425" s="715"/>
      <c r="AB425" s="605"/>
      <c r="AC425" s="605"/>
      <c r="AD425" s="517"/>
      <c r="AE425" s="517"/>
      <c r="AH425" s="81"/>
      <c r="AI425" s="81"/>
      <c r="AJ425" s="527"/>
      <c r="AK425" s="527"/>
      <c r="AL425" s="527"/>
      <c r="AM425" s="527"/>
      <c r="AN425" s="527"/>
    </row>
    <row r="426" spans="1:40" ht="24.95" customHeight="1">
      <c r="A426" s="144">
        <v>329</v>
      </c>
      <c r="B426" s="865" t="s">
        <v>23</v>
      </c>
      <c r="C426" s="866"/>
      <c r="D426" s="866"/>
      <c r="E426" s="729"/>
      <c r="F426" s="730"/>
      <c r="G426" s="730"/>
      <c r="H426" s="730"/>
      <c r="I426" s="731"/>
      <c r="J426" s="735">
        <f>AB423-J423</f>
        <v>2309.7756501753888</v>
      </c>
      <c r="K426" s="736"/>
      <c r="L426" s="737"/>
      <c r="M426" s="735">
        <f>AC423-M423</f>
        <v>2309.7756501753888</v>
      </c>
      <c r="N426" s="736"/>
      <c r="O426" s="736"/>
      <c r="P426" s="1451"/>
      <c r="Q426" s="1452"/>
      <c r="R426" s="1452"/>
      <c r="S426" s="1452"/>
      <c r="T426" s="1452"/>
      <c r="U426" s="1453"/>
      <c r="V426" s="830">
        <f>AB423-V423</f>
        <v>289.46000000000004</v>
      </c>
      <c r="W426" s="831"/>
      <c r="X426" s="832"/>
      <c r="Y426" s="833">
        <f>AC423-Y423</f>
        <v>289.46000000000004</v>
      </c>
      <c r="Z426" s="834"/>
      <c r="AA426" s="835"/>
      <c r="AB426" s="605"/>
      <c r="AC426" s="605"/>
      <c r="AD426" s="517"/>
      <c r="AE426" s="517"/>
      <c r="AH426" s="81"/>
      <c r="AI426" s="81"/>
      <c r="AJ426" s="527"/>
      <c r="AK426" s="527"/>
      <c r="AL426" s="527"/>
      <c r="AM426" s="527"/>
      <c r="AN426" s="527"/>
    </row>
    <row r="427" spans="1:40" ht="24.95" customHeight="1" thickBot="1">
      <c r="A427" s="144">
        <v>330</v>
      </c>
      <c r="B427" s="867"/>
      <c r="C427" s="868"/>
      <c r="D427" s="868"/>
      <c r="E427" s="732"/>
      <c r="F427" s="733"/>
      <c r="G427" s="733"/>
      <c r="H427" s="733"/>
      <c r="I427" s="734"/>
      <c r="J427" s="738">
        <f>J426+M426</f>
        <v>4619.5513003507776</v>
      </c>
      <c r="K427" s="739"/>
      <c r="L427" s="739"/>
      <c r="M427" s="739"/>
      <c r="N427" s="739"/>
      <c r="O427" s="739"/>
      <c r="P427" s="1454"/>
      <c r="Q427" s="1455"/>
      <c r="R427" s="1455"/>
      <c r="S427" s="1455"/>
      <c r="T427" s="1455"/>
      <c r="U427" s="1456"/>
      <c r="V427" s="836">
        <f>V426+Y426</f>
        <v>578.92000000000007</v>
      </c>
      <c r="W427" s="837"/>
      <c r="X427" s="837"/>
      <c r="Y427" s="837"/>
      <c r="Z427" s="837"/>
      <c r="AA427" s="838"/>
      <c r="AB427" s="605"/>
      <c r="AC427" s="605"/>
      <c r="AD427" s="6"/>
      <c r="AE427" s="6"/>
      <c r="AH427" s="81"/>
      <c r="AI427" s="81"/>
      <c r="AJ427" s="527"/>
      <c r="AK427" s="527"/>
      <c r="AL427" s="527"/>
      <c r="AM427" s="527"/>
      <c r="AN427" s="527"/>
    </row>
    <row r="428" spans="1:40" s="81" customFormat="1" ht="33" customHeight="1" thickBot="1">
      <c r="A428" s="144"/>
      <c r="B428" s="726" t="s">
        <v>366</v>
      </c>
      <c r="C428" s="726"/>
      <c r="D428" s="726"/>
      <c r="E428" s="848"/>
      <c r="F428" s="848"/>
      <c r="G428" s="848"/>
      <c r="H428" s="848"/>
      <c r="I428" s="848"/>
      <c r="J428" s="1286">
        <f>J426</f>
        <v>2309.7756501753888</v>
      </c>
      <c r="K428" s="1286"/>
      <c r="L428" s="1286"/>
      <c r="M428" s="1286">
        <f>M426</f>
        <v>2309.7756501753888</v>
      </c>
      <c r="N428" s="1286"/>
      <c r="O428" s="1287"/>
      <c r="P428" s="1457"/>
      <c r="Q428" s="1458"/>
      <c r="R428" s="1458"/>
      <c r="S428" s="1458"/>
      <c r="T428" s="1458"/>
      <c r="U428" s="1459"/>
      <c r="V428" s="839">
        <f>V426</f>
        <v>289.46000000000004</v>
      </c>
      <c r="W428" s="840"/>
      <c r="X428" s="840"/>
      <c r="Y428" s="841">
        <f>Y426</f>
        <v>289.46000000000004</v>
      </c>
      <c r="Z428" s="842"/>
      <c r="AA428" s="843"/>
      <c r="AB428" s="619">
        <v>5646</v>
      </c>
      <c r="AC428" s="619">
        <v>5646</v>
      </c>
      <c r="AD428" s="1058" t="s">
        <v>367</v>
      </c>
      <c r="AE428" s="1058" t="s">
        <v>367</v>
      </c>
      <c r="AJ428" s="527"/>
      <c r="AK428" s="527"/>
      <c r="AL428" s="527"/>
      <c r="AM428" s="527"/>
      <c r="AN428" s="527"/>
    </row>
    <row r="429" spans="1:40" s="81" customFormat="1" ht="32.25" customHeight="1">
      <c r="A429" s="144"/>
      <c r="B429" s="726"/>
      <c r="C429" s="726"/>
      <c r="D429" s="726"/>
      <c r="E429" s="730"/>
      <c r="F429" s="730"/>
      <c r="G429" s="730"/>
      <c r="H429" s="730"/>
      <c r="I429" s="730"/>
      <c r="J429" s="1288">
        <f>J428+M428</f>
        <v>4619.5513003507776</v>
      </c>
      <c r="K429" s="1288"/>
      <c r="L429" s="1288"/>
      <c r="M429" s="1288"/>
      <c r="N429" s="1288"/>
      <c r="O429" s="1289"/>
      <c r="P429" s="1460"/>
      <c r="Q429" s="1461"/>
      <c r="R429" s="1461"/>
      <c r="S429" s="1461"/>
      <c r="T429" s="1461"/>
      <c r="U429" s="1462"/>
      <c r="V429" s="830">
        <f>V428+Y428</f>
        <v>578.92000000000007</v>
      </c>
      <c r="W429" s="831"/>
      <c r="X429" s="831"/>
      <c r="Y429" s="831"/>
      <c r="Z429" s="831"/>
      <c r="AA429" s="832"/>
      <c r="AB429" s="511"/>
      <c r="AC429" s="511"/>
      <c r="AD429" s="1059"/>
      <c r="AE429" s="1059"/>
      <c r="AJ429" s="527"/>
      <c r="AK429" s="527"/>
      <c r="AL429" s="527"/>
      <c r="AM429" s="527"/>
      <c r="AN429" s="527"/>
    </row>
    <row r="430" spans="1:40" ht="95.25" customHeight="1">
      <c r="A430" s="758" t="s">
        <v>166</v>
      </c>
      <c r="B430" s="758"/>
      <c r="C430" s="758"/>
      <c r="D430" s="758"/>
      <c r="E430" s="758"/>
      <c r="F430" s="758"/>
      <c r="G430" s="758"/>
      <c r="H430" s="758"/>
      <c r="I430" s="758"/>
      <c r="J430" s="758"/>
      <c r="K430" s="758"/>
      <c r="L430" s="758"/>
      <c r="M430" s="758"/>
      <c r="N430" s="758"/>
      <c r="O430" s="758"/>
      <c r="P430" s="758"/>
      <c r="Q430" s="758"/>
      <c r="R430" s="758"/>
      <c r="S430" s="758"/>
      <c r="T430" s="758"/>
      <c r="U430" s="758"/>
      <c r="V430" s="758"/>
      <c r="W430" s="758"/>
      <c r="X430" s="758"/>
      <c r="Y430" s="758"/>
      <c r="Z430" s="758"/>
      <c r="AA430" s="758"/>
      <c r="AD430" s="1048" t="s">
        <v>232</v>
      </c>
      <c r="AE430" s="1048"/>
      <c r="AF430" s="1048"/>
      <c r="AG430" s="1048"/>
      <c r="AH430" s="1048"/>
    </row>
    <row r="431" spans="1:40" ht="27.75" customHeight="1">
      <c r="A431" s="463">
        <v>1</v>
      </c>
      <c r="B431" s="59">
        <v>2</v>
      </c>
      <c r="C431" s="815">
        <v>3</v>
      </c>
      <c r="D431" s="816"/>
      <c r="E431" s="245">
        <v>4</v>
      </c>
      <c r="F431" s="815">
        <v>5</v>
      </c>
      <c r="G431" s="816"/>
      <c r="H431" s="815">
        <v>6</v>
      </c>
      <c r="I431" s="816"/>
      <c r="J431" s="815">
        <v>7</v>
      </c>
      <c r="K431" s="816"/>
      <c r="L431" s="815">
        <v>8</v>
      </c>
      <c r="M431" s="816"/>
      <c r="N431" s="815">
        <v>9</v>
      </c>
      <c r="O431" s="816"/>
      <c r="P431" s="898">
        <v>10</v>
      </c>
      <c r="Q431" s="898"/>
      <c r="R431" s="898">
        <v>11</v>
      </c>
      <c r="S431" s="898"/>
      <c r="T431" s="898">
        <v>12</v>
      </c>
      <c r="U431" s="898"/>
      <c r="V431" s="726">
        <v>13</v>
      </c>
      <c r="W431" s="726"/>
      <c r="X431" s="907">
        <v>14</v>
      </c>
      <c r="Y431" s="816"/>
      <c r="Z431" s="815">
        <v>15</v>
      </c>
      <c r="AA431" s="816"/>
      <c r="AB431" s="505">
        <v>20</v>
      </c>
      <c r="AC431" s="505">
        <v>21</v>
      </c>
      <c r="AD431" s="505">
        <v>22</v>
      </c>
      <c r="AE431" s="505">
        <v>23</v>
      </c>
      <c r="AF431" s="507">
        <v>24</v>
      </c>
      <c r="AG431" s="507">
        <v>25</v>
      </c>
      <c r="AH431" s="53"/>
      <c r="AI431" s="53"/>
    </row>
    <row r="432" spans="1:40" ht="150" customHeight="1">
      <c r="A432" s="478"/>
      <c r="B432" s="740" t="s">
        <v>48</v>
      </c>
      <c r="C432" s="743" t="s">
        <v>49</v>
      </c>
      <c r="D432" s="744"/>
      <c r="E432" s="1290" t="s">
        <v>238</v>
      </c>
      <c r="F432" s="1290"/>
      <c r="G432" s="1290"/>
      <c r="H432" s="1290"/>
      <c r="I432" s="1290"/>
      <c r="J432" s="1290" t="s">
        <v>239</v>
      </c>
      <c r="K432" s="1290"/>
      <c r="L432" s="1290"/>
      <c r="M432" s="1290"/>
      <c r="N432" s="1290"/>
      <c r="O432" s="1290"/>
      <c r="P432" s="845" t="s">
        <v>141</v>
      </c>
      <c r="Q432" s="846"/>
      <c r="R432" s="846"/>
      <c r="S432" s="846"/>
      <c r="T432" s="846"/>
      <c r="U432" s="847"/>
      <c r="V432" s="845" t="s">
        <v>157</v>
      </c>
      <c r="W432" s="846"/>
      <c r="X432" s="846"/>
      <c r="Y432" s="846"/>
      <c r="Z432" s="846"/>
      <c r="AA432" s="847"/>
      <c r="AB432" s="1167" t="s">
        <v>385</v>
      </c>
      <c r="AC432" s="1168"/>
      <c r="AD432" s="1169"/>
      <c r="AE432" s="845" t="s">
        <v>16</v>
      </c>
      <c r="AF432" s="846"/>
      <c r="AG432" s="847"/>
      <c r="AH432" s="53"/>
      <c r="AI432" s="53"/>
    </row>
    <row r="433" spans="1:39" ht="62.25" customHeight="1">
      <c r="A433" s="479" t="s">
        <v>167</v>
      </c>
      <c r="B433" s="741"/>
      <c r="C433" s="745"/>
      <c r="D433" s="746"/>
      <c r="E433" s="626" t="s">
        <v>46</v>
      </c>
      <c r="F433" s="810" t="s">
        <v>47</v>
      </c>
      <c r="G433" s="997"/>
      <c r="H433" s="810" t="s">
        <v>368</v>
      </c>
      <c r="I433" s="811"/>
      <c r="J433" s="997" t="s">
        <v>168</v>
      </c>
      <c r="K433" s="997"/>
      <c r="L433" s="809" t="s">
        <v>169</v>
      </c>
      <c r="M433" s="809"/>
      <c r="N433" s="810" t="s">
        <v>368</v>
      </c>
      <c r="O433" s="811"/>
      <c r="P433" s="997" t="s">
        <v>168</v>
      </c>
      <c r="Q433" s="997"/>
      <c r="R433" s="809" t="s">
        <v>169</v>
      </c>
      <c r="S433" s="809"/>
      <c r="T433" s="810" t="s">
        <v>368</v>
      </c>
      <c r="U433" s="811"/>
      <c r="V433" s="998" t="s">
        <v>46</v>
      </c>
      <c r="W433" s="809"/>
      <c r="X433" s="809" t="s">
        <v>169</v>
      </c>
      <c r="Y433" s="809"/>
      <c r="Z433" s="810" t="s">
        <v>368</v>
      </c>
      <c r="AA433" s="811"/>
      <c r="AB433" s="628" t="s">
        <v>46</v>
      </c>
      <c r="AC433" s="629" t="s">
        <v>47</v>
      </c>
      <c r="AD433" s="629" t="s">
        <v>368</v>
      </c>
      <c r="AE433" s="628" t="s">
        <v>46</v>
      </c>
      <c r="AF433" s="629" t="s">
        <v>47</v>
      </c>
      <c r="AG433" s="629" t="s">
        <v>368</v>
      </c>
      <c r="AH433" s="53"/>
      <c r="AI433" s="53"/>
    </row>
    <row r="434" spans="1:39" ht="35.25" customHeight="1" thickBot="1">
      <c r="A434" s="463">
        <v>331</v>
      </c>
      <c r="B434" s="742"/>
      <c r="C434" s="747"/>
      <c r="D434" s="748"/>
      <c r="E434" s="504" t="s">
        <v>138</v>
      </c>
      <c r="F434" s="1284" t="s">
        <v>369</v>
      </c>
      <c r="G434" s="1285"/>
      <c r="H434" s="814"/>
      <c r="I434" s="1283"/>
      <c r="J434" s="813" t="s">
        <v>44</v>
      </c>
      <c r="K434" s="814"/>
      <c r="L434" s="814" t="s">
        <v>370</v>
      </c>
      <c r="M434" s="814"/>
      <c r="N434" s="920"/>
      <c r="O434" s="1298"/>
      <c r="P434" s="813" t="s">
        <v>44</v>
      </c>
      <c r="Q434" s="814"/>
      <c r="R434" s="814" t="s">
        <v>370</v>
      </c>
      <c r="S434" s="814"/>
      <c r="T434" s="920"/>
      <c r="U434" s="1298"/>
      <c r="V434" s="813" t="s">
        <v>44</v>
      </c>
      <c r="W434" s="814"/>
      <c r="X434" s="814" t="s">
        <v>371</v>
      </c>
      <c r="Y434" s="814"/>
      <c r="Z434" s="920"/>
      <c r="AA434" s="1298"/>
      <c r="AB434" s="508" t="s">
        <v>162</v>
      </c>
      <c r="AC434" s="509" t="s">
        <v>143</v>
      </c>
      <c r="AD434" s="518"/>
      <c r="AE434" s="1144" t="s">
        <v>374</v>
      </c>
      <c r="AF434" s="1144" t="s">
        <v>374</v>
      </c>
      <c r="AG434" s="1144" t="s">
        <v>374</v>
      </c>
      <c r="AH434" s="53"/>
      <c r="AI434" s="53"/>
    </row>
    <row r="435" spans="1:39" ht="18" customHeight="1">
      <c r="A435" s="463">
        <v>332</v>
      </c>
      <c r="B435" s="311" t="s">
        <v>35</v>
      </c>
      <c r="C435" s="795" t="s">
        <v>145</v>
      </c>
      <c r="D435" s="1167"/>
      <c r="E435" s="521"/>
      <c r="F435" s="1268"/>
      <c r="G435" s="1268"/>
      <c r="H435" s="781"/>
      <c r="I435" s="1269"/>
      <c r="J435" s="713"/>
      <c r="K435" s="781"/>
      <c r="L435" s="781">
        <v>0</v>
      </c>
      <c r="M435" s="781"/>
      <c r="N435" s="781"/>
      <c r="O435" s="1269"/>
      <c r="P435" s="1335">
        <v>585</v>
      </c>
      <c r="Q435" s="1321"/>
      <c r="R435" s="1322"/>
      <c r="S435" s="1321"/>
      <c r="T435" s="1322"/>
      <c r="U435" s="1323"/>
      <c r="V435" s="1337">
        <v>585</v>
      </c>
      <c r="W435" s="1337"/>
      <c r="X435" s="1082">
        <v>585</v>
      </c>
      <c r="Y435" s="1082"/>
      <c r="Z435" s="1420"/>
      <c r="AA435" s="1346"/>
      <c r="AB435" s="1446" t="s">
        <v>382</v>
      </c>
      <c r="AC435" s="1446" t="s">
        <v>382</v>
      </c>
      <c r="AD435" s="1446" t="s">
        <v>382</v>
      </c>
      <c r="AE435" s="1145"/>
      <c r="AF435" s="1145"/>
      <c r="AG435" s="1145"/>
      <c r="AH435" s="528"/>
      <c r="AI435" s="53"/>
    </row>
    <row r="436" spans="1:39" ht="18" customHeight="1" thickBot="1">
      <c r="A436" s="464">
        <v>333</v>
      </c>
      <c r="B436" s="297" t="s">
        <v>144</v>
      </c>
      <c r="C436" s="797"/>
      <c r="D436" s="1277"/>
      <c r="E436" s="522">
        <v>0</v>
      </c>
      <c r="F436" s="803"/>
      <c r="G436" s="803"/>
      <c r="H436" s="783"/>
      <c r="I436" s="1265"/>
      <c r="J436" s="926">
        <v>0</v>
      </c>
      <c r="K436" s="783"/>
      <c r="L436" s="783"/>
      <c r="M436" s="783"/>
      <c r="N436" s="783"/>
      <c r="O436" s="1265"/>
      <c r="P436" s="935"/>
      <c r="Q436" s="844"/>
      <c r="R436" s="934"/>
      <c r="S436" s="844"/>
      <c r="T436" s="934"/>
      <c r="U436" s="1324"/>
      <c r="V436" s="935"/>
      <c r="W436" s="935"/>
      <c r="X436" s="803"/>
      <c r="Y436" s="803"/>
      <c r="Z436" s="934"/>
      <c r="AA436" s="1324"/>
      <c r="AB436" s="1447"/>
      <c r="AC436" s="1447"/>
      <c r="AD436" s="1447"/>
      <c r="AE436" s="1145"/>
      <c r="AF436" s="1145"/>
      <c r="AG436" s="1145"/>
      <c r="AH436" s="528"/>
      <c r="AI436" s="53"/>
    </row>
    <row r="437" spans="1:39" ht="18" customHeight="1">
      <c r="A437" s="484">
        <v>334</v>
      </c>
      <c r="B437" s="312" t="s">
        <v>240</v>
      </c>
      <c r="C437" s="793" t="s">
        <v>146</v>
      </c>
      <c r="D437" s="1278"/>
      <c r="E437" s="521"/>
      <c r="F437" s="1268"/>
      <c r="G437" s="1268"/>
      <c r="H437" s="781"/>
      <c r="I437" s="1269"/>
      <c r="J437" s="713"/>
      <c r="K437" s="781"/>
      <c r="L437" s="1111">
        <f>J438</f>
        <v>18.299999999990177</v>
      </c>
      <c r="M437" s="1111"/>
      <c r="N437" s="781"/>
      <c r="O437" s="1269"/>
      <c r="P437" s="1335">
        <v>35</v>
      </c>
      <c r="Q437" s="1321"/>
      <c r="R437" s="1322"/>
      <c r="S437" s="1321"/>
      <c r="T437" s="1322"/>
      <c r="U437" s="1323"/>
      <c r="V437" s="1305">
        <v>35</v>
      </c>
      <c r="W437" s="1082"/>
      <c r="X437" s="1082">
        <v>35</v>
      </c>
      <c r="Y437" s="1082"/>
      <c r="Z437" s="1082"/>
      <c r="AA437" s="1325"/>
      <c r="AB437" s="1447"/>
      <c r="AC437" s="1447"/>
      <c r="AD437" s="1447"/>
      <c r="AE437" s="1145"/>
      <c r="AF437" s="1145"/>
      <c r="AG437" s="1145"/>
      <c r="AH437" s="528"/>
      <c r="AI437" s="53"/>
    </row>
    <row r="438" spans="1:39" ht="18" customHeight="1" thickBot="1">
      <c r="A438" s="464">
        <v>335</v>
      </c>
      <c r="B438" s="154" t="s">
        <v>36</v>
      </c>
      <c r="C438" s="797"/>
      <c r="D438" s="1277"/>
      <c r="E438" s="523">
        <f>H394</f>
        <v>22.871999999995971</v>
      </c>
      <c r="F438" s="1102"/>
      <c r="G438" s="1102"/>
      <c r="H438" s="783"/>
      <c r="I438" s="1265"/>
      <c r="J438" s="782">
        <f>L395</f>
        <v>18.299999999990177</v>
      </c>
      <c r="K438" s="788"/>
      <c r="L438" s="783"/>
      <c r="M438" s="783"/>
      <c r="N438" s="783"/>
      <c r="O438" s="1265"/>
      <c r="P438" s="935"/>
      <c r="Q438" s="844"/>
      <c r="R438" s="934"/>
      <c r="S438" s="844"/>
      <c r="T438" s="934"/>
      <c r="U438" s="1324"/>
      <c r="V438" s="928"/>
      <c r="W438" s="803"/>
      <c r="X438" s="803"/>
      <c r="Y438" s="803"/>
      <c r="Z438" s="803"/>
      <c r="AA438" s="1304"/>
      <c r="AB438" s="1447"/>
      <c r="AC438" s="1447"/>
      <c r="AD438" s="1447"/>
      <c r="AE438" s="1145"/>
      <c r="AF438" s="1145"/>
      <c r="AG438" s="1145"/>
      <c r="AH438" s="528"/>
      <c r="AI438" s="53"/>
    </row>
    <row r="439" spans="1:39" ht="18" customHeight="1">
      <c r="A439" s="484">
        <v>336</v>
      </c>
      <c r="B439" s="313" t="s">
        <v>148</v>
      </c>
      <c r="C439" s="1279" t="s">
        <v>41</v>
      </c>
      <c r="D439" s="1280"/>
      <c r="E439" s="521"/>
      <c r="F439" s="1111">
        <f>[1]МОЩНОСТИ!$J$248</f>
        <v>0</v>
      </c>
      <c r="G439" s="1111"/>
      <c r="H439" s="781"/>
      <c r="I439" s="1269"/>
      <c r="J439" s="713"/>
      <c r="K439" s="781"/>
      <c r="L439" s="1111">
        <f>E440</f>
        <v>35.999999999999233</v>
      </c>
      <c r="M439" s="1111"/>
      <c r="N439" s="781"/>
      <c r="O439" s="1269"/>
      <c r="P439" s="1335">
        <v>1412</v>
      </c>
      <c r="Q439" s="1321"/>
      <c r="R439" s="1322"/>
      <c r="S439" s="1321"/>
      <c r="T439" s="1322"/>
      <c r="U439" s="1323"/>
      <c r="V439" s="1305">
        <v>1412</v>
      </c>
      <c r="W439" s="1082"/>
      <c r="X439" s="1082">
        <v>1412</v>
      </c>
      <c r="Y439" s="1082"/>
      <c r="Z439" s="1082"/>
      <c r="AA439" s="1325"/>
      <c r="AB439" s="1447"/>
      <c r="AC439" s="1447"/>
      <c r="AD439" s="1447"/>
      <c r="AE439" s="1145"/>
      <c r="AF439" s="1145"/>
      <c r="AG439" s="1145"/>
      <c r="AH439" s="528"/>
      <c r="AI439" s="53"/>
    </row>
    <row r="440" spans="1:39" ht="18" customHeight="1" thickBot="1">
      <c r="A440" s="464">
        <v>337</v>
      </c>
      <c r="B440" s="297" t="s">
        <v>37</v>
      </c>
      <c r="C440" s="1281"/>
      <c r="D440" s="1282"/>
      <c r="E440" s="524">
        <f>[1]МОЩНОСТИ!$J$249</f>
        <v>35.999999999999233</v>
      </c>
      <c r="F440" s="1272"/>
      <c r="G440" s="1272"/>
      <c r="H440" s="783"/>
      <c r="I440" s="1265"/>
      <c r="J440" s="782">
        <f>E440</f>
        <v>35.999999999999233</v>
      </c>
      <c r="K440" s="788"/>
      <c r="L440" s="783"/>
      <c r="M440" s="783"/>
      <c r="N440" s="783"/>
      <c r="O440" s="1265"/>
      <c r="P440" s="935"/>
      <c r="Q440" s="844"/>
      <c r="R440" s="934"/>
      <c r="S440" s="844"/>
      <c r="T440" s="934"/>
      <c r="U440" s="1324"/>
      <c r="V440" s="928"/>
      <c r="W440" s="803"/>
      <c r="X440" s="803"/>
      <c r="Y440" s="803"/>
      <c r="Z440" s="803"/>
      <c r="AA440" s="1304"/>
      <c r="AB440" s="1447"/>
      <c r="AC440" s="1447"/>
      <c r="AD440" s="1447"/>
      <c r="AE440" s="1145"/>
      <c r="AF440" s="1145"/>
      <c r="AG440" s="1145"/>
      <c r="AH440" s="528"/>
      <c r="AI440" s="53"/>
    </row>
    <row r="441" spans="1:39" ht="18" customHeight="1" thickBot="1">
      <c r="A441" s="480">
        <v>338</v>
      </c>
      <c r="B441" s="314" t="s">
        <v>149</v>
      </c>
      <c r="C441" s="820" t="s">
        <v>42</v>
      </c>
      <c r="D441" s="821"/>
      <c r="E441" s="525">
        <v>0</v>
      </c>
      <c r="F441" s="1295"/>
      <c r="G441" s="1295"/>
      <c r="H441" s="1296"/>
      <c r="I441" s="1297"/>
      <c r="J441" s="1299">
        <v>0</v>
      </c>
      <c r="K441" s="1300"/>
      <c r="L441" s="1300"/>
      <c r="M441" s="1300"/>
      <c r="N441" s="1296"/>
      <c r="O441" s="1297"/>
      <c r="P441" s="1419">
        <v>0</v>
      </c>
      <c r="Q441" s="1329"/>
      <c r="R441" s="1329"/>
      <c r="S441" s="1329"/>
      <c r="T441" s="1329"/>
      <c r="U441" s="1330"/>
      <c r="V441" s="844">
        <v>0</v>
      </c>
      <c r="W441" s="789"/>
      <c r="X441" s="789"/>
      <c r="Y441" s="789"/>
      <c r="Z441" s="789"/>
      <c r="AA441" s="790"/>
      <c r="AB441" s="1447"/>
      <c r="AC441" s="1447"/>
      <c r="AD441" s="1447"/>
      <c r="AE441" s="1145"/>
      <c r="AF441" s="1145"/>
      <c r="AG441" s="1145"/>
      <c r="AH441" s="528"/>
      <c r="AI441" s="53"/>
    </row>
    <row r="442" spans="1:39" ht="18" customHeight="1">
      <c r="A442" s="484">
        <v>339</v>
      </c>
      <c r="B442" s="313" t="s">
        <v>150</v>
      </c>
      <c r="C442" s="1273" t="s">
        <v>43</v>
      </c>
      <c r="D442" s="1274"/>
      <c r="E442" s="521"/>
      <c r="F442" s="1268"/>
      <c r="G442" s="1268"/>
      <c r="H442" s="999"/>
      <c r="I442" s="1270"/>
      <c r="J442" s="713"/>
      <c r="K442" s="781"/>
      <c r="L442" s="1111">
        <f>H443</f>
        <v>1967.9999999993015</v>
      </c>
      <c r="M442" s="781"/>
      <c r="N442" s="1111"/>
      <c r="O442" s="1334"/>
      <c r="P442" s="1305"/>
      <c r="Q442" s="1082"/>
      <c r="R442" s="1082"/>
      <c r="S442" s="1082"/>
      <c r="T442" s="1082"/>
      <c r="U442" s="1325"/>
      <c r="V442" s="1335"/>
      <c r="W442" s="1321"/>
      <c r="X442" s="1322">
        <v>1910</v>
      </c>
      <c r="Y442" s="1321"/>
      <c r="Z442" s="519"/>
      <c r="AA442" s="520"/>
      <c r="AB442" s="1447"/>
      <c r="AC442" s="1447"/>
      <c r="AD442" s="1447"/>
      <c r="AE442" s="1145"/>
      <c r="AF442" s="1145"/>
      <c r="AG442" s="1145"/>
      <c r="AH442" s="528"/>
      <c r="AI442" s="53"/>
    </row>
    <row r="443" spans="1:39" ht="18" customHeight="1" thickBot="1">
      <c r="A443" s="464">
        <v>340</v>
      </c>
      <c r="B443" s="153" t="s">
        <v>151</v>
      </c>
      <c r="C443" s="1275"/>
      <c r="D443" s="1276"/>
      <c r="E443" s="526"/>
      <c r="F443" s="1272"/>
      <c r="G443" s="1272"/>
      <c r="H443" s="788">
        <f>[1]МОЩНОСТИ!$J$251</f>
        <v>1967.9999999993015</v>
      </c>
      <c r="I443" s="1271"/>
      <c r="J443" s="782"/>
      <c r="K443" s="783"/>
      <c r="L443" s="783"/>
      <c r="M443" s="783"/>
      <c r="N443" s="1318">
        <f>H443</f>
        <v>1967.9999999993015</v>
      </c>
      <c r="O443" s="1262"/>
      <c r="P443" s="928"/>
      <c r="Q443" s="803"/>
      <c r="R443" s="803"/>
      <c r="S443" s="803"/>
      <c r="T443" s="803">
        <v>1910</v>
      </c>
      <c r="U443" s="1304"/>
      <c r="V443" s="928"/>
      <c r="W443" s="803"/>
      <c r="X443" s="803"/>
      <c r="Y443" s="803"/>
      <c r="Z443" s="803">
        <v>1910</v>
      </c>
      <c r="AA443" s="803"/>
      <c r="AB443" s="1447"/>
      <c r="AC443" s="1447"/>
      <c r="AD443" s="1447"/>
      <c r="AE443" s="1145"/>
      <c r="AF443" s="1145"/>
      <c r="AG443" s="1145"/>
      <c r="AH443" s="528"/>
      <c r="AI443" s="53"/>
    </row>
    <row r="444" spans="1:39" ht="18" customHeight="1" thickBot="1">
      <c r="A444" s="484">
        <v>341</v>
      </c>
      <c r="B444" s="812" t="s">
        <v>38</v>
      </c>
      <c r="C444" s="1237" t="s">
        <v>372</v>
      </c>
      <c r="D444" s="1238"/>
      <c r="E444" s="1241"/>
      <c r="F444" s="1243">
        <f>I133+I178</f>
        <v>627.15652999980796</v>
      </c>
      <c r="G444" s="1244"/>
      <c r="H444" s="1247"/>
      <c r="I444" s="1248"/>
      <c r="J444" s="1311"/>
      <c r="K444" s="1244"/>
      <c r="L444" s="1316">
        <f>F444+E446</f>
        <v>1232.5590648198327</v>
      </c>
      <c r="M444" s="1317"/>
      <c r="N444" s="1316"/>
      <c r="O444" s="1332"/>
      <c r="P444" s="1335"/>
      <c r="Q444" s="1321"/>
      <c r="R444" s="1253">
        <f>Q133+Q178</f>
        <v>1670.21</v>
      </c>
      <c r="S444" s="1321"/>
      <c r="T444" s="1322"/>
      <c r="U444" s="1323"/>
      <c r="V444" s="844"/>
      <c r="W444" s="789"/>
      <c r="X444" s="1328">
        <f>U134</f>
        <v>439.90000000000003</v>
      </c>
      <c r="Y444" s="1328"/>
      <c r="Z444" s="789"/>
      <c r="AA444" s="790"/>
      <c r="AB444" s="1447"/>
      <c r="AC444" s="1447"/>
      <c r="AD444" s="1447"/>
      <c r="AE444" s="1145"/>
      <c r="AF444" s="1145"/>
      <c r="AG444" s="1145"/>
      <c r="AH444" s="528"/>
      <c r="AI444" s="53"/>
      <c r="AK444" s="765" t="s">
        <v>386</v>
      </c>
      <c r="AL444" s="766"/>
      <c r="AM444" s="767"/>
    </row>
    <row r="445" spans="1:39" ht="18" customHeight="1" thickBot="1">
      <c r="A445" s="464">
        <v>342</v>
      </c>
      <c r="B445" s="757"/>
      <c r="C445" s="1239"/>
      <c r="D445" s="1240"/>
      <c r="E445" s="1242"/>
      <c r="F445" s="1245"/>
      <c r="G445" s="1246"/>
      <c r="H445" s="1245"/>
      <c r="I445" s="1249"/>
      <c r="J445" s="1312"/>
      <c r="K445" s="1246"/>
      <c r="L445" s="1318"/>
      <c r="M445" s="1319"/>
      <c r="N445" s="1318"/>
      <c r="O445" s="1333"/>
      <c r="P445" s="935"/>
      <c r="Q445" s="844"/>
      <c r="R445" s="934"/>
      <c r="S445" s="844"/>
      <c r="T445" s="934"/>
      <c r="U445" s="1324"/>
      <c r="V445" s="844"/>
      <c r="W445" s="789"/>
      <c r="X445" s="1328">
        <f>U179</f>
        <v>620.53</v>
      </c>
      <c r="Y445" s="1328"/>
      <c r="Z445" s="789"/>
      <c r="AA445" s="790"/>
      <c r="AB445" s="1447"/>
      <c r="AC445" s="1447"/>
      <c r="AD445" s="1447"/>
      <c r="AE445" s="1145"/>
      <c r="AF445" s="1145"/>
      <c r="AG445" s="1145"/>
      <c r="AH445" s="528"/>
      <c r="AI445" s="53"/>
      <c r="AK445" s="768"/>
      <c r="AL445" s="769"/>
      <c r="AM445" s="770"/>
    </row>
    <row r="446" spans="1:39" ht="18" customHeight="1" thickBot="1">
      <c r="A446" s="484">
        <v>343</v>
      </c>
      <c r="B446" s="812" t="s">
        <v>147</v>
      </c>
      <c r="C446" s="1237" t="s">
        <v>373</v>
      </c>
      <c r="D446" s="1238"/>
      <c r="E446" s="1250">
        <f>H61+H99+H206</f>
        <v>605.40253482002458</v>
      </c>
      <c r="F446" s="1253"/>
      <c r="G446" s="717"/>
      <c r="H446" s="1257"/>
      <c r="I446" s="1258"/>
      <c r="J446" s="1313">
        <f>F444+E446</f>
        <v>1232.5590648198327</v>
      </c>
      <c r="K446" s="717"/>
      <c r="L446" s="1253"/>
      <c r="M446" s="717"/>
      <c r="N446" s="1243"/>
      <c r="O446" s="1331"/>
      <c r="P446" s="1336">
        <f>P61+P99+P206</f>
        <v>1640.26</v>
      </c>
      <c r="Q446" s="1321"/>
      <c r="R446" s="1322"/>
      <c r="S446" s="1321"/>
      <c r="T446" s="1301"/>
      <c r="U446" s="1302"/>
      <c r="V446" s="1421">
        <f>T62</f>
        <v>470.84000000000003</v>
      </c>
      <c r="W446" s="1422"/>
      <c r="X446" s="789"/>
      <c r="Y446" s="789"/>
      <c r="Z446" s="789"/>
      <c r="AA446" s="790"/>
      <c r="AB446" s="1447"/>
      <c r="AC446" s="1447"/>
      <c r="AD446" s="1447"/>
      <c r="AE446" s="1145"/>
      <c r="AF446" s="1145"/>
      <c r="AG446" s="1145"/>
      <c r="AH446" s="528"/>
      <c r="AI446" s="53"/>
      <c r="AK446" s="768"/>
      <c r="AL446" s="769"/>
      <c r="AM446" s="770"/>
    </row>
    <row r="447" spans="1:39" s="81" customFormat="1" ht="18" customHeight="1" thickBot="1">
      <c r="A447" s="500"/>
      <c r="B447" s="741"/>
      <c r="C447" s="1263"/>
      <c r="D447" s="1264"/>
      <c r="E447" s="1251"/>
      <c r="F447" s="1254"/>
      <c r="G447" s="1255"/>
      <c r="H447" s="1259"/>
      <c r="I447" s="1260"/>
      <c r="J447" s="1314"/>
      <c r="K447" s="1255"/>
      <c r="L447" s="1254"/>
      <c r="M447" s="1255"/>
      <c r="N447" s="1247"/>
      <c r="O447" s="1248"/>
      <c r="P447" s="1337"/>
      <c r="Q447" s="1338"/>
      <c r="R447" s="1420"/>
      <c r="S447" s="1338"/>
      <c r="T447" s="801"/>
      <c r="U447" s="1303"/>
      <c r="V447" s="844">
        <f>T100</f>
        <v>454.89</v>
      </c>
      <c r="W447" s="789"/>
      <c r="X447" s="789"/>
      <c r="Y447" s="789"/>
      <c r="Z447" s="789"/>
      <c r="AA447" s="790"/>
      <c r="AB447" s="1447"/>
      <c r="AC447" s="1447"/>
      <c r="AD447" s="1447"/>
      <c r="AE447" s="1145"/>
      <c r="AF447" s="1145"/>
      <c r="AG447" s="1145"/>
      <c r="AH447" s="528"/>
      <c r="AI447" s="53"/>
      <c r="AK447" s="768"/>
      <c r="AL447" s="769"/>
      <c r="AM447" s="770"/>
    </row>
    <row r="448" spans="1:39" ht="18" customHeight="1" thickBot="1">
      <c r="A448" s="464">
        <v>344</v>
      </c>
      <c r="B448" s="757"/>
      <c r="C448" s="1239"/>
      <c r="D448" s="1240"/>
      <c r="E448" s="1252"/>
      <c r="F448" s="1256"/>
      <c r="G448" s="719"/>
      <c r="H448" s="1261"/>
      <c r="I448" s="1262"/>
      <c r="J448" s="1315"/>
      <c r="K448" s="719"/>
      <c r="L448" s="1256"/>
      <c r="M448" s="719"/>
      <c r="N448" s="1245"/>
      <c r="O448" s="1249"/>
      <c r="P448" s="935"/>
      <c r="Q448" s="844"/>
      <c r="R448" s="934"/>
      <c r="S448" s="844"/>
      <c r="T448" s="803"/>
      <c r="U448" s="1304"/>
      <c r="V448" s="1421">
        <f>T207</f>
        <v>536.9</v>
      </c>
      <c r="W448" s="1422"/>
      <c r="X448" s="789"/>
      <c r="Y448" s="789"/>
      <c r="Z448" s="789"/>
      <c r="AA448" s="790"/>
      <c r="AB448" s="1447"/>
      <c r="AC448" s="1447"/>
      <c r="AD448" s="1447"/>
      <c r="AE448" s="1145"/>
      <c r="AF448" s="1145"/>
      <c r="AG448" s="1145"/>
      <c r="AH448" s="528"/>
      <c r="AI448" s="53"/>
      <c r="AK448" s="771"/>
      <c r="AL448" s="772"/>
      <c r="AM448" s="773"/>
    </row>
    <row r="449" spans="1:35" ht="14.1" customHeight="1">
      <c r="A449" s="484">
        <v>345</v>
      </c>
      <c r="B449" s="753" t="s">
        <v>30</v>
      </c>
      <c r="C449" s="858" t="s">
        <v>21</v>
      </c>
      <c r="D449" s="859"/>
      <c r="E449" s="888"/>
      <c r="F449" s="892">
        <f>I30</f>
        <v>16.666560000012055</v>
      </c>
      <c r="G449" s="892"/>
      <c r="H449" s="1257"/>
      <c r="I449" s="1258"/>
      <c r="J449" s="713"/>
      <c r="K449" s="781"/>
      <c r="L449" s="1111">
        <f>M31</f>
        <v>140.79185999997355</v>
      </c>
      <c r="M449" s="1111"/>
      <c r="N449" s="781"/>
      <c r="O449" s="1269"/>
      <c r="P449" s="1305"/>
      <c r="Q449" s="1082"/>
      <c r="R449" s="1103">
        <f>Q30</f>
        <v>72.5</v>
      </c>
      <c r="S449" s="1082"/>
      <c r="T449" s="1082"/>
      <c r="U449" s="1325"/>
      <c r="V449" s="1326">
        <f>T31</f>
        <v>435.15</v>
      </c>
      <c r="W449" s="1326"/>
      <c r="X449" s="1111">
        <f>U31</f>
        <v>435.15</v>
      </c>
      <c r="Y449" s="1111"/>
      <c r="Z449" s="781"/>
      <c r="AA449" s="1269"/>
      <c r="AB449" s="1447"/>
      <c r="AC449" s="1447"/>
      <c r="AD449" s="1447"/>
      <c r="AE449" s="1145"/>
      <c r="AF449" s="1145"/>
      <c r="AG449" s="1145"/>
      <c r="AH449" s="528"/>
      <c r="AI449" s="53"/>
    </row>
    <row r="450" spans="1:35" ht="14.1" customHeight="1">
      <c r="A450" s="463">
        <v>346</v>
      </c>
      <c r="B450" s="754"/>
      <c r="C450" s="860"/>
      <c r="D450" s="752"/>
      <c r="E450" s="889"/>
      <c r="F450" s="787"/>
      <c r="G450" s="787"/>
      <c r="H450" s="1309"/>
      <c r="I450" s="1310"/>
      <c r="J450" s="784"/>
      <c r="K450" s="785"/>
      <c r="L450" s="787"/>
      <c r="M450" s="787"/>
      <c r="N450" s="785"/>
      <c r="O450" s="1320"/>
      <c r="P450" s="1306"/>
      <c r="Q450" s="801"/>
      <c r="R450" s="801"/>
      <c r="S450" s="801"/>
      <c r="T450" s="801"/>
      <c r="U450" s="1303"/>
      <c r="V450" s="1326"/>
      <c r="W450" s="1326"/>
      <c r="X450" s="787"/>
      <c r="Y450" s="787"/>
      <c r="Z450" s="785"/>
      <c r="AA450" s="1320"/>
      <c r="AB450" s="1447"/>
      <c r="AC450" s="1447"/>
      <c r="AD450" s="1447"/>
      <c r="AE450" s="1145"/>
      <c r="AF450" s="1145"/>
      <c r="AG450" s="1145"/>
      <c r="AH450" s="528"/>
      <c r="AI450" s="53"/>
    </row>
    <row r="451" spans="1:35" ht="14.1" customHeight="1">
      <c r="A451" s="463">
        <v>347</v>
      </c>
      <c r="B451" s="886" t="s">
        <v>32</v>
      </c>
      <c r="C451" s="860"/>
      <c r="D451" s="752"/>
      <c r="E451" s="890">
        <f>H30</f>
        <v>124.1252999999615</v>
      </c>
      <c r="F451" s="787"/>
      <c r="G451" s="787"/>
      <c r="H451" s="1307"/>
      <c r="I451" s="1308"/>
      <c r="J451" s="786">
        <f>L31</f>
        <v>140.79185999997355</v>
      </c>
      <c r="K451" s="787"/>
      <c r="L451" s="785"/>
      <c r="M451" s="785"/>
      <c r="N451" s="785"/>
      <c r="O451" s="1320"/>
      <c r="P451" s="1442">
        <f>P30</f>
        <v>368.65</v>
      </c>
      <c r="Q451" s="801"/>
      <c r="R451" s="801"/>
      <c r="S451" s="801"/>
      <c r="T451" s="801"/>
      <c r="U451" s="1303"/>
      <c r="V451" s="1326"/>
      <c r="W451" s="1326"/>
      <c r="X451" s="787"/>
      <c r="Y451" s="787"/>
      <c r="Z451" s="785"/>
      <c r="AA451" s="1320"/>
      <c r="AB451" s="1447"/>
      <c r="AC451" s="1447"/>
      <c r="AD451" s="1447"/>
      <c r="AE451" s="1145"/>
      <c r="AF451" s="1145"/>
      <c r="AG451" s="1145"/>
      <c r="AH451" s="528"/>
      <c r="AI451" s="53"/>
    </row>
    <row r="452" spans="1:35" ht="14.1" customHeight="1" thickBot="1">
      <c r="A452" s="464">
        <v>348</v>
      </c>
      <c r="B452" s="887"/>
      <c r="C452" s="861"/>
      <c r="D452" s="862"/>
      <c r="E452" s="891"/>
      <c r="F452" s="788"/>
      <c r="G452" s="788"/>
      <c r="H452" s="1261"/>
      <c r="I452" s="1262"/>
      <c r="J452" s="782"/>
      <c r="K452" s="788"/>
      <c r="L452" s="783"/>
      <c r="M452" s="783"/>
      <c r="N452" s="783"/>
      <c r="O452" s="1265"/>
      <c r="P452" s="928"/>
      <c r="Q452" s="803"/>
      <c r="R452" s="803"/>
      <c r="S452" s="803"/>
      <c r="T452" s="803"/>
      <c r="U452" s="1304"/>
      <c r="V452" s="1327"/>
      <c r="W452" s="1327"/>
      <c r="X452" s="788"/>
      <c r="Y452" s="788"/>
      <c r="Z452" s="783"/>
      <c r="AA452" s="1265"/>
      <c r="AB452" s="1447"/>
      <c r="AC452" s="1447"/>
      <c r="AD452" s="1447"/>
      <c r="AE452" s="1145"/>
      <c r="AF452" s="1145"/>
      <c r="AG452" s="1145"/>
      <c r="AH452" s="528"/>
      <c r="AI452" s="53"/>
    </row>
    <row r="453" spans="1:35" ht="15" customHeight="1">
      <c r="A453" s="484">
        <v>349</v>
      </c>
      <c r="B453" s="812" t="s">
        <v>39</v>
      </c>
      <c r="C453" s="793" t="s">
        <v>40</v>
      </c>
      <c r="D453" s="794"/>
      <c r="E453" s="854"/>
      <c r="F453" s="863">
        <f>G423</f>
        <v>754.22386585987374</v>
      </c>
      <c r="G453" s="863"/>
      <c r="H453" s="863"/>
      <c r="I453" s="1409"/>
      <c r="J453" s="1412"/>
      <c r="K453" s="1378"/>
      <c r="L453" s="1341">
        <f>M423</f>
        <v>1010.2243498246113</v>
      </c>
      <c r="M453" s="1341"/>
      <c r="N453" s="1341"/>
      <c r="O453" s="1342"/>
      <c r="P453" s="1423">
        <f>P423</f>
        <v>1495.37</v>
      </c>
      <c r="Q453" s="1424"/>
      <c r="R453" s="1429">
        <f>S423</f>
        <v>1816.43</v>
      </c>
      <c r="S453" s="1424"/>
      <c r="T453" s="1463"/>
      <c r="U453" s="1464"/>
      <c r="V453" s="1372">
        <f>V423</f>
        <v>3030.54</v>
      </c>
      <c r="W453" s="1373"/>
      <c r="X453" s="1378">
        <f>Y423</f>
        <v>3030.54</v>
      </c>
      <c r="Y453" s="1378"/>
      <c r="Z453" s="1378"/>
      <c r="AA453" s="1449"/>
      <c r="AB453" s="1447"/>
      <c r="AC453" s="1447"/>
      <c r="AD453" s="1447"/>
      <c r="AE453" s="1145"/>
      <c r="AF453" s="1145"/>
      <c r="AG453" s="1145"/>
      <c r="AH453" s="528"/>
      <c r="AI453" s="53"/>
    </row>
    <row r="454" spans="1:35" ht="15" customHeight="1">
      <c r="A454" s="463">
        <v>350</v>
      </c>
      <c r="B454" s="742"/>
      <c r="C454" s="795"/>
      <c r="D454" s="796"/>
      <c r="E454" s="855"/>
      <c r="F454" s="864"/>
      <c r="G454" s="864"/>
      <c r="H454" s="864"/>
      <c r="I454" s="1410"/>
      <c r="J454" s="1413"/>
      <c r="K454" s="864"/>
      <c r="L454" s="849"/>
      <c r="M454" s="849"/>
      <c r="N454" s="849"/>
      <c r="O454" s="1343"/>
      <c r="P454" s="1425"/>
      <c r="Q454" s="1426"/>
      <c r="R454" s="1430"/>
      <c r="S454" s="1426"/>
      <c r="T454" s="1430"/>
      <c r="U454" s="1465"/>
      <c r="V454" s="1374"/>
      <c r="W454" s="1375"/>
      <c r="X454" s="864"/>
      <c r="Y454" s="864"/>
      <c r="Z454" s="864"/>
      <c r="AA454" s="1410"/>
      <c r="AB454" s="1447"/>
      <c r="AC454" s="1447"/>
      <c r="AD454" s="1447"/>
      <c r="AE454" s="1145"/>
      <c r="AF454" s="1145"/>
      <c r="AG454" s="1145"/>
      <c r="AH454" s="528"/>
      <c r="AI454" s="53"/>
    </row>
    <row r="455" spans="1:35" ht="15" customHeight="1">
      <c r="A455" s="463">
        <v>351</v>
      </c>
      <c r="B455" s="740" t="s">
        <v>27</v>
      </c>
      <c r="C455" s="795"/>
      <c r="D455" s="796"/>
      <c r="E455" s="856">
        <f>E423</f>
        <v>364.87925396473042</v>
      </c>
      <c r="F455" s="849"/>
      <c r="G455" s="849"/>
      <c r="H455" s="864"/>
      <c r="I455" s="1410"/>
      <c r="J455" s="1414">
        <f>J423</f>
        <v>1010.2243498246113</v>
      </c>
      <c r="K455" s="1415"/>
      <c r="L455" s="849"/>
      <c r="M455" s="849"/>
      <c r="N455" s="1339"/>
      <c r="O455" s="1340"/>
      <c r="P455" s="1425"/>
      <c r="Q455" s="1426"/>
      <c r="R455" s="1430"/>
      <c r="S455" s="1426"/>
      <c r="T455" s="1430"/>
      <c r="U455" s="1465"/>
      <c r="V455" s="1374"/>
      <c r="W455" s="1375"/>
      <c r="X455" s="864"/>
      <c r="Y455" s="864"/>
      <c r="Z455" s="864"/>
      <c r="AA455" s="1410"/>
      <c r="AB455" s="1447"/>
      <c r="AC455" s="1447"/>
      <c r="AD455" s="1447"/>
      <c r="AE455" s="1145"/>
      <c r="AF455" s="1145"/>
      <c r="AG455" s="1145"/>
      <c r="AH455" s="528"/>
      <c r="AI455" s="53"/>
    </row>
    <row r="456" spans="1:35" ht="15" customHeight="1" thickBot="1">
      <c r="A456" s="464">
        <v>352</v>
      </c>
      <c r="B456" s="757"/>
      <c r="C456" s="797"/>
      <c r="D456" s="798"/>
      <c r="E456" s="857"/>
      <c r="F456" s="850"/>
      <c r="G456" s="850"/>
      <c r="H456" s="1379"/>
      <c r="I456" s="1411"/>
      <c r="J456" s="1312"/>
      <c r="K456" s="1416"/>
      <c r="L456" s="850"/>
      <c r="M456" s="850"/>
      <c r="N456" s="1245"/>
      <c r="O456" s="1249"/>
      <c r="P456" s="1427"/>
      <c r="Q456" s="1428"/>
      <c r="R456" s="1431"/>
      <c r="S456" s="1428"/>
      <c r="T456" s="1431"/>
      <c r="U456" s="1466"/>
      <c r="V456" s="1376"/>
      <c r="W456" s="1377"/>
      <c r="X456" s="1379"/>
      <c r="Y456" s="1379"/>
      <c r="Z456" s="1379"/>
      <c r="AA456" s="1411"/>
      <c r="AB456" s="1447"/>
      <c r="AC456" s="1447"/>
      <c r="AD456" s="1447"/>
      <c r="AE456" s="1145"/>
      <c r="AF456" s="1145"/>
      <c r="AG456" s="1145"/>
      <c r="AH456" s="528"/>
      <c r="AI456" s="53"/>
    </row>
    <row r="457" spans="1:35" ht="14.1" customHeight="1">
      <c r="A457" s="479">
        <v>353</v>
      </c>
      <c r="B457" s="880" t="s">
        <v>22</v>
      </c>
      <c r="C457" s="881"/>
      <c r="D457" s="882"/>
      <c r="E457" s="930">
        <f>SUM(E435:E456)</f>
        <v>1153.2790887847118</v>
      </c>
      <c r="F457" s="1106">
        <f>SUM(F435:G456)</f>
        <v>1398.0469558596938</v>
      </c>
      <c r="G457" s="1107"/>
      <c r="H457" s="805">
        <f>SUM(H435:I456)</f>
        <v>1967.9999999993015</v>
      </c>
      <c r="I457" s="1365"/>
      <c r="J457" s="1313">
        <f>SUM(J435:K456)</f>
        <v>2437.875274644407</v>
      </c>
      <c r="K457" s="716"/>
      <c r="L457" s="1106">
        <f>SUM(L435:M456)</f>
        <v>4405.8752746437085</v>
      </c>
      <c r="M457" s="1106"/>
      <c r="N457" s="805">
        <f>SUM(N435:O456)</f>
        <v>1967.9999999993015</v>
      </c>
      <c r="O457" s="1365"/>
      <c r="P457" s="1344">
        <f>SUM(P435:Q456)</f>
        <v>5536.2800000000007</v>
      </c>
      <c r="Q457" s="1301"/>
      <c r="R457" s="1301">
        <f t="shared" ref="R457" si="6">SUM(R435:S456)</f>
        <v>3559.1400000000003</v>
      </c>
      <c r="S457" s="1301"/>
      <c r="T457" s="1335">
        <f t="shared" ref="T457" si="7">SUM(T435:U456)</f>
        <v>1910</v>
      </c>
      <c r="U457" s="1323"/>
      <c r="V457" s="1313">
        <f>SUM(V435:W456)</f>
        <v>6960.32</v>
      </c>
      <c r="W457" s="716"/>
      <c r="X457" s="1106">
        <f>SUM(X435:Y456)</f>
        <v>8468.119999999999</v>
      </c>
      <c r="Y457" s="1107"/>
      <c r="Z457" s="805">
        <f>SUM(Z435:AA456)</f>
        <v>1910</v>
      </c>
      <c r="AA457" s="1365"/>
      <c r="AB457" s="1447"/>
      <c r="AC457" s="1447"/>
      <c r="AD457" s="1447"/>
      <c r="AE457" s="1145"/>
      <c r="AF457" s="1145"/>
      <c r="AG457" s="1145"/>
      <c r="AH457" s="528"/>
      <c r="AI457" s="53"/>
    </row>
    <row r="458" spans="1:35" ht="14.1" customHeight="1" thickBot="1">
      <c r="A458" s="463">
        <v>354</v>
      </c>
      <c r="B458" s="883"/>
      <c r="C458" s="884"/>
      <c r="D458" s="885"/>
      <c r="E458" s="1390"/>
      <c r="F458" s="1108"/>
      <c r="G458" s="1109"/>
      <c r="H458" s="807"/>
      <c r="I458" s="1366"/>
      <c r="J458" s="1315"/>
      <c r="K458" s="718"/>
      <c r="L458" s="1108"/>
      <c r="M458" s="1108"/>
      <c r="N458" s="807"/>
      <c r="O458" s="1366"/>
      <c r="P458" s="1345"/>
      <c r="Q458" s="803"/>
      <c r="R458" s="803"/>
      <c r="S458" s="803"/>
      <c r="T458" s="1337"/>
      <c r="U458" s="1346"/>
      <c r="V458" s="1315"/>
      <c r="W458" s="718"/>
      <c r="X458" s="1108"/>
      <c r="Y458" s="1109"/>
      <c r="Z458" s="807"/>
      <c r="AA458" s="1366"/>
      <c r="AB458" s="1447"/>
      <c r="AC458" s="1447"/>
      <c r="AD458" s="1447"/>
      <c r="AE458" s="1145"/>
      <c r="AF458" s="1145"/>
      <c r="AG458" s="1145"/>
      <c r="AH458" s="528"/>
      <c r="AI458" s="53"/>
    </row>
    <row r="459" spans="1:35" ht="24.95" customHeight="1">
      <c r="A459" s="463">
        <v>355</v>
      </c>
      <c r="B459" s="774" t="s">
        <v>137</v>
      </c>
      <c r="C459" s="775"/>
      <c r="D459" s="776"/>
      <c r="E459" s="1391">
        <f>E457+F457</f>
        <v>2551.3260446444056</v>
      </c>
      <c r="F459" s="1391"/>
      <c r="G459" s="1391"/>
      <c r="H459" s="807"/>
      <c r="I459" s="1366"/>
      <c r="J459" s="1367">
        <f>J457+L457</f>
        <v>6843.7505492881155</v>
      </c>
      <c r="K459" s="1368"/>
      <c r="L459" s="1368"/>
      <c r="M459" s="1368"/>
      <c r="N459" s="807"/>
      <c r="O459" s="1366"/>
      <c r="P459" s="1349">
        <f>P457+R457</f>
        <v>9095.4200000000019</v>
      </c>
      <c r="Q459" s="1288"/>
      <c r="R459" s="1288"/>
      <c r="S459" s="1288"/>
      <c r="T459" s="1347"/>
      <c r="U459" s="1348"/>
      <c r="V459" s="1435">
        <f>V457+X457+Z457</f>
        <v>17338.439999999999</v>
      </c>
      <c r="W459" s="1436"/>
      <c r="X459" s="1436"/>
      <c r="Y459" s="1436"/>
      <c r="Z459" s="807"/>
      <c r="AA459" s="1366"/>
      <c r="AB459" s="1448"/>
      <c r="AC459" s="1448"/>
      <c r="AD459" s="1448"/>
      <c r="AE459" s="1145"/>
      <c r="AF459" s="1145"/>
      <c r="AG459" s="1145"/>
      <c r="AH459" s="528"/>
      <c r="AI459" s="53"/>
    </row>
    <row r="460" spans="1:35" ht="24.95" customHeight="1">
      <c r="A460" s="463">
        <v>357</v>
      </c>
      <c r="B460" s="872" t="s">
        <v>158</v>
      </c>
      <c r="C460" s="872"/>
      <c r="D460" s="873"/>
      <c r="E460" s="620"/>
      <c r="F460" s="1396"/>
      <c r="G460" s="1396"/>
      <c r="H460" s="1396"/>
      <c r="I460" s="1397"/>
      <c r="J460" s="1369">
        <f>AB460-J457</f>
        <v>5866.124725355593</v>
      </c>
      <c r="K460" s="807"/>
      <c r="L460" s="807">
        <f>AC460-L457</f>
        <v>3898.1247253562915</v>
      </c>
      <c r="M460" s="807"/>
      <c r="N460" s="1370">
        <f>AD460-N457</f>
        <v>6336.0000000006985</v>
      </c>
      <c r="O460" s="1371"/>
      <c r="P460" s="1386"/>
      <c r="Q460" s="761"/>
      <c r="R460" s="759"/>
      <c r="S460" s="761"/>
      <c r="T460" s="759"/>
      <c r="U460" s="1387"/>
      <c r="V460" s="1369">
        <f>AB460-V457</f>
        <v>1343.6800000000003</v>
      </c>
      <c r="W460" s="801"/>
      <c r="X460" s="807">
        <f>AC460-X457</f>
        <v>-164.11999999999898</v>
      </c>
      <c r="Y460" s="801"/>
      <c r="Z460" s="807">
        <f>AD460-Z457</f>
        <v>6394</v>
      </c>
      <c r="AA460" s="1303"/>
      <c r="AB460" s="617">
        <v>8304</v>
      </c>
      <c r="AC460" s="618">
        <v>8304</v>
      </c>
      <c r="AD460" s="618">
        <v>8304</v>
      </c>
      <c r="AE460" s="1145"/>
      <c r="AF460" s="1145"/>
      <c r="AG460" s="1145"/>
      <c r="AH460" s="528"/>
      <c r="AI460" s="53"/>
    </row>
    <row r="461" spans="1:35" ht="24.75" customHeight="1">
      <c r="A461" s="463"/>
      <c r="B461" s="872"/>
      <c r="C461" s="872"/>
      <c r="D461" s="873"/>
      <c r="E461" s="1388"/>
      <c r="F461" s="1388"/>
      <c r="G461" s="1388"/>
      <c r="H461" s="1388"/>
      <c r="I461" s="1389"/>
      <c r="J461" s="851"/>
      <c r="K461" s="852"/>
      <c r="L461" s="852"/>
      <c r="M461" s="852"/>
      <c r="N461" s="852"/>
      <c r="O461" s="853"/>
      <c r="P461" s="1437"/>
      <c r="Q461" s="1408"/>
      <c r="R461" s="1408"/>
      <c r="S461" s="1408"/>
      <c r="T461" s="1408"/>
      <c r="U461" s="1438"/>
      <c r="V461" s="1386"/>
      <c r="W461" s="760"/>
      <c r="X461" s="760"/>
      <c r="Y461" s="760"/>
      <c r="Z461" s="760"/>
      <c r="AA461" s="1387"/>
      <c r="AB461" s="609"/>
      <c r="AC461" s="610"/>
      <c r="AD461" s="610"/>
      <c r="AE461" s="1146"/>
      <c r="AF461" s="1146"/>
      <c r="AG461" s="1146"/>
      <c r="AH461" s="528"/>
      <c r="AI461" s="53"/>
    </row>
    <row r="462" spans="1:35" ht="0.75" hidden="1" customHeight="1">
      <c r="A462" s="12"/>
      <c r="B462" s="42"/>
      <c r="C462" s="42"/>
      <c r="D462" s="622"/>
      <c r="E462" s="258"/>
      <c r="F462" s="599"/>
      <c r="G462" s="599"/>
      <c r="H462" s="599"/>
      <c r="I462" s="612"/>
      <c r="J462" s="613"/>
      <c r="K462" s="599"/>
      <c r="L462" s="599"/>
      <c r="M462" s="599"/>
      <c r="N462" s="599"/>
      <c r="O462" s="612"/>
      <c r="P462" s="614"/>
      <c r="Q462" s="6"/>
      <c r="R462" s="6"/>
      <c r="S462" s="6"/>
      <c r="T462" s="6"/>
      <c r="U462" s="615"/>
      <c r="V462" s="613"/>
      <c r="W462" s="599"/>
      <c r="X462" s="599"/>
      <c r="Y462" s="599"/>
      <c r="Z462" s="599"/>
      <c r="AA462" s="612"/>
      <c r="AB462" s="515"/>
      <c r="AC462" s="515"/>
      <c r="AD462" s="515"/>
      <c r="AE462" s="515"/>
      <c r="AF462" s="515"/>
      <c r="AG462" s="515"/>
    </row>
    <row r="463" spans="1:35" s="81" customFormat="1" ht="0.75" customHeight="1">
      <c r="A463" s="12"/>
      <c r="B463" s="42"/>
      <c r="C463" s="42"/>
      <c r="D463" s="622"/>
      <c r="E463" s="258"/>
      <c r="F463" s="599"/>
      <c r="G463" s="599"/>
      <c r="H463" s="599"/>
      <c r="I463" s="612"/>
      <c r="J463" s="613"/>
      <c r="K463" s="599"/>
      <c r="L463" s="599"/>
      <c r="M463" s="599"/>
      <c r="N463" s="599"/>
      <c r="O463" s="612"/>
      <c r="P463" s="614"/>
      <c r="Q463" s="6"/>
      <c r="R463" s="6"/>
      <c r="S463" s="6"/>
      <c r="T463" s="6"/>
      <c r="U463" s="615"/>
      <c r="V463" s="613"/>
      <c r="W463" s="599"/>
      <c r="X463" s="599"/>
      <c r="Y463" s="599"/>
      <c r="Z463" s="599"/>
      <c r="AA463" s="612"/>
      <c r="AB463" s="515"/>
      <c r="AC463" s="515"/>
      <c r="AD463" s="515"/>
      <c r="AE463" s="515"/>
      <c r="AF463" s="515"/>
      <c r="AG463" s="515"/>
    </row>
    <row r="464" spans="1:35" s="81" customFormat="1" ht="50.1" customHeight="1">
      <c r="A464" s="12"/>
      <c r="B464" s="1380" t="s">
        <v>376</v>
      </c>
      <c r="C464" s="1381"/>
      <c r="D464" s="1382"/>
      <c r="E464" s="621">
        <f>AB464-E457</f>
        <v>5074.7209112152887</v>
      </c>
      <c r="F464" s="1393">
        <f>AC464-F457</f>
        <v>1715.9530441403062</v>
      </c>
      <c r="G464" s="1392"/>
      <c r="H464" s="1393">
        <f>AD464-H457</f>
        <v>1146.0000000006985</v>
      </c>
      <c r="I464" s="1401"/>
      <c r="J464" s="1357">
        <f>AB464-J457</f>
        <v>3790.124725355593</v>
      </c>
      <c r="K464" s="1392"/>
      <c r="L464" s="1393">
        <f>AC464-L457</f>
        <v>-1291.8752746437085</v>
      </c>
      <c r="M464" s="1392"/>
      <c r="N464" s="1393">
        <f>AD464-N457</f>
        <v>1146.0000000006985</v>
      </c>
      <c r="O464" s="1401"/>
      <c r="P464" s="1439">
        <f>AB464-P457</f>
        <v>691.71999999999935</v>
      </c>
      <c r="Q464" s="1440"/>
      <c r="R464" s="1440">
        <f>AC464-R457</f>
        <v>-445.14000000000033</v>
      </c>
      <c r="S464" s="1440"/>
      <c r="T464" s="1440">
        <f>AD464-T457</f>
        <v>1204</v>
      </c>
      <c r="U464" s="1441"/>
      <c r="V464" s="1357">
        <f>AB464-V457</f>
        <v>-732.31999999999971</v>
      </c>
      <c r="W464" s="1392"/>
      <c r="X464" s="1393">
        <f>AC464-X457</f>
        <v>-5354.119999999999</v>
      </c>
      <c r="Y464" s="1392"/>
      <c r="Z464" s="1393">
        <f>AD464-Z457</f>
        <v>1204</v>
      </c>
      <c r="AA464" s="1401"/>
      <c r="AB464" s="616">
        <v>6228</v>
      </c>
      <c r="AC464" s="539">
        <v>3114</v>
      </c>
      <c r="AD464" s="611">
        <v>3114</v>
      </c>
      <c r="AE464" s="1166" t="s">
        <v>384</v>
      </c>
      <c r="AF464" s="1166" t="s">
        <v>384</v>
      </c>
      <c r="AG464" s="1166" t="s">
        <v>384</v>
      </c>
    </row>
    <row r="465" spans="1:33" s="81" customFormat="1" ht="54.95" customHeight="1">
      <c r="A465" s="12"/>
      <c r="B465" s="1383" t="s">
        <v>383</v>
      </c>
      <c r="C465" s="1383"/>
      <c r="D465" s="630" t="s">
        <v>378</v>
      </c>
      <c r="E465" s="1358">
        <f>E464+F464+H464</f>
        <v>7936.6739553562929</v>
      </c>
      <c r="F465" s="1400"/>
      <c r="G465" s="1400"/>
      <c r="H465" s="1400"/>
      <c r="I465" s="1401"/>
      <c r="J465" s="1357">
        <f>J464+L464</f>
        <v>2498.2494507118845</v>
      </c>
      <c r="K465" s="1351"/>
      <c r="L465" s="1351"/>
      <c r="M465" s="1352"/>
      <c r="N465" s="1353">
        <f>N464</f>
        <v>1146.0000000006985</v>
      </c>
      <c r="O465" s="1354"/>
      <c r="P465" s="1432">
        <f>P464+R464+T464</f>
        <v>1450.579999999999</v>
      </c>
      <c r="Q465" s="1433"/>
      <c r="R465" s="1433"/>
      <c r="S465" s="1433"/>
      <c r="T465" s="1433"/>
      <c r="U465" s="1434"/>
      <c r="V465" s="1357">
        <f>V464+X464</f>
        <v>-6086.4399999999987</v>
      </c>
      <c r="W465" s="1358"/>
      <c r="X465" s="1358"/>
      <c r="Y465" s="1358"/>
      <c r="Z465" s="1394">
        <f>Z464</f>
        <v>1204</v>
      </c>
      <c r="AA465" s="1395"/>
      <c r="AB465" s="1497"/>
      <c r="AC465" s="1467"/>
      <c r="AD465" s="1467"/>
      <c r="AE465" s="1166"/>
      <c r="AF465" s="1166"/>
      <c r="AG465" s="1166"/>
    </row>
    <row r="466" spans="1:33" ht="54.95" customHeight="1">
      <c r="A466" s="12"/>
      <c r="B466" s="1383"/>
      <c r="C466" s="1383"/>
      <c r="D466" s="630" t="s">
        <v>379</v>
      </c>
      <c r="E466" s="1384"/>
      <c r="F466" s="1384"/>
      <c r="G466" s="1384"/>
      <c r="H466" s="1384"/>
      <c r="I466" s="1385"/>
      <c r="J466" s="1350">
        <f>MIN(J464:M464)</f>
        <v>-1291.8752746437085</v>
      </c>
      <c r="K466" s="1351"/>
      <c r="L466" s="1351"/>
      <c r="M466" s="1352"/>
      <c r="N466" s="1355"/>
      <c r="O466" s="1356"/>
      <c r="P466" s="1362"/>
      <c r="Q466" s="1363"/>
      <c r="R466" s="1363"/>
      <c r="S466" s="1363"/>
      <c r="T466" s="1363"/>
      <c r="U466" s="1364"/>
      <c r="V466" s="1359">
        <v>0</v>
      </c>
      <c r="W466" s="1360"/>
      <c r="X466" s="1360"/>
      <c r="Y466" s="1361"/>
      <c r="Z466" s="1394"/>
      <c r="AA466" s="1395"/>
      <c r="AB466" s="1498"/>
      <c r="AC466" s="1467"/>
      <c r="AD466" s="1467"/>
      <c r="AE466" s="1166"/>
      <c r="AF466" s="1166"/>
      <c r="AG466" s="1166"/>
    </row>
    <row r="467" spans="1:33" ht="18.75">
      <c r="A467" s="12"/>
      <c r="B467" s="12"/>
      <c r="C467" s="54"/>
      <c r="D467" s="54"/>
      <c r="E467" s="259"/>
      <c r="F467" s="7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55"/>
      <c r="W467" s="55"/>
      <c r="X467" s="55"/>
      <c r="Y467" s="55"/>
      <c r="Z467" s="56"/>
      <c r="AA467" s="56"/>
    </row>
    <row r="468" spans="1:33" ht="18.75" customHeight="1">
      <c r="A468" s="12"/>
      <c r="B468" s="624"/>
      <c r="C468" s="752"/>
      <c r="D468" s="752"/>
      <c r="E468" s="752"/>
      <c r="F468" s="752"/>
      <c r="G468" s="752"/>
      <c r="H468" s="752"/>
      <c r="I468" s="752"/>
      <c r="J468" s="752"/>
      <c r="K468" s="752"/>
      <c r="L468" s="752"/>
      <c r="M468" s="752"/>
      <c r="N468" s="12"/>
      <c r="O468" s="12"/>
      <c r="P468" s="12"/>
      <c r="Q468" s="12"/>
      <c r="R468" s="12"/>
      <c r="S468" s="12"/>
      <c r="T468" s="12"/>
      <c r="U468" s="12"/>
      <c r="V468" s="55"/>
      <c r="W468" s="55"/>
      <c r="X468" s="55"/>
      <c r="Y468" s="55"/>
      <c r="Z468" s="56"/>
      <c r="AA468" s="56"/>
    </row>
    <row r="469" spans="1:33" ht="15.75" customHeight="1">
      <c r="A469" s="12"/>
      <c r="B469" s="625"/>
      <c r="C469" s="752"/>
      <c r="D469" s="752"/>
      <c r="E469" s="752"/>
      <c r="F469" s="752"/>
      <c r="G469" s="752"/>
      <c r="H469" s="752"/>
      <c r="I469" s="752"/>
      <c r="J469" s="752"/>
      <c r="K469" s="752"/>
      <c r="L469" s="752"/>
      <c r="M469" s="752"/>
      <c r="N469" s="12"/>
      <c r="O469" s="12"/>
      <c r="P469" s="12"/>
      <c r="Q469" s="12"/>
      <c r="R469" s="12"/>
      <c r="S469" s="12"/>
      <c r="T469" s="12"/>
      <c r="U469" s="12"/>
      <c r="V469" s="55"/>
      <c r="W469" s="55"/>
      <c r="X469" s="55"/>
      <c r="Y469" s="55"/>
      <c r="Z469" s="56"/>
      <c r="AA469" s="56"/>
    </row>
    <row r="470" spans="1:33" ht="15.75" customHeight="1">
      <c r="A470" s="12"/>
      <c r="B470" s="12"/>
      <c r="C470" s="54"/>
      <c r="D470" s="54"/>
      <c r="E470" s="259"/>
      <c r="F470" s="7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55"/>
      <c r="W470" s="55"/>
      <c r="X470" s="55"/>
      <c r="Y470" s="55"/>
      <c r="Z470" s="56"/>
      <c r="AA470" s="56"/>
    </row>
    <row r="471" spans="1:33" ht="15.75" customHeight="1">
      <c r="A471" s="12"/>
      <c r="B471" s="12"/>
      <c r="C471" s="54"/>
      <c r="D471" s="54"/>
      <c r="E471" s="259"/>
      <c r="F471" s="7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55"/>
      <c r="W471" s="55"/>
      <c r="X471" s="55"/>
      <c r="Y471" s="55"/>
      <c r="Z471" s="56"/>
      <c r="AA471" s="56"/>
    </row>
    <row r="472" spans="1:33" ht="15.75" customHeight="1">
      <c r="A472" s="1398" t="s">
        <v>329</v>
      </c>
      <c r="B472" s="1398"/>
      <c r="C472" s="1398"/>
      <c r="D472" s="1398"/>
      <c r="E472" s="1398"/>
      <c r="F472" s="1398"/>
      <c r="G472" s="1398"/>
      <c r="H472" s="1398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55"/>
      <c r="W472" s="55"/>
      <c r="X472" s="55"/>
      <c r="Y472" s="55"/>
      <c r="Z472" s="56"/>
      <c r="AA472" s="56"/>
    </row>
    <row r="473" spans="1:33" ht="15.75" customHeight="1">
      <c r="A473" s="1398"/>
      <c r="B473" s="1398"/>
      <c r="C473" s="1398"/>
      <c r="D473" s="1398"/>
      <c r="E473" s="1398"/>
      <c r="F473" s="1398"/>
      <c r="G473" s="1398"/>
      <c r="H473" s="1398"/>
      <c r="I473" s="12"/>
      <c r="J473" s="12"/>
      <c r="K473" s="12"/>
      <c r="L473" s="12"/>
      <c r="M473" s="42"/>
      <c r="N473" s="42"/>
      <c r="O473" s="42"/>
      <c r="P473" s="42"/>
      <c r="Q473" s="12"/>
      <c r="R473" s="12"/>
      <c r="S473" s="12"/>
      <c r="T473" s="42"/>
      <c r="U473" s="12"/>
      <c r="V473" s="55"/>
      <c r="W473" s="55"/>
      <c r="X473" s="55"/>
      <c r="Y473" s="55"/>
      <c r="Z473" s="56"/>
      <c r="AA473" s="56"/>
    </row>
    <row r="474" spans="1:33" ht="15.75" customHeight="1">
      <c r="A474" s="1398"/>
      <c r="B474" s="1398"/>
      <c r="C474" s="1398"/>
      <c r="D474" s="1398"/>
      <c r="E474" s="1398"/>
      <c r="F474" s="1398"/>
      <c r="G474" s="1398"/>
      <c r="H474" s="1398"/>
      <c r="I474" s="12"/>
      <c r="J474" s="12"/>
      <c r="K474" s="12"/>
      <c r="L474" s="12"/>
      <c r="M474" s="42"/>
      <c r="N474" s="42"/>
      <c r="O474" s="42"/>
      <c r="P474" s="42"/>
      <c r="Q474" s="42"/>
      <c r="R474" s="42"/>
      <c r="S474" s="42"/>
      <c r="T474" s="42"/>
      <c r="U474" s="42"/>
      <c r="V474" s="55"/>
      <c r="W474" s="55"/>
      <c r="X474" s="55"/>
      <c r="Y474" s="55"/>
      <c r="Z474" s="56"/>
      <c r="AA474" s="56"/>
    </row>
    <row r="475" spans="1:33" ht="18.75" customHeight="1">
      <c r="A475" s="1398"/>
      <c r="B475" s="1398"/>
      <c r="C475" s="1398"/>
      <c r="D475" s="1398"/>
      <c r="E475" s="1398"/>
      <c r="F475" s="1398"/>
      <c r="G475" s="1398"/>
      <c r="H475" s="1398"/>
      <c r="I475" s="44"/>
      <c r="J475" s="44"/>
      <c r="K475" s="44"/>
      <c r="L475" s="12"/>
      <c r="M475" s="44"/>
      <c r="N475" s="12"/>
      <c r="O475" s="12"/>
      <c r="P475" s="12"/>
      <c r="Q475" s="45"/>
      <c r="R475" s="45"/>
      <c r="S475" s="45"/>
      <c r="T475" s="44"/>
      <c r="U475" s="44"/>
      <c r="V475" s="55"/>
      <c r="W475" s="55"/>
      <c r="X475" s="55"/>
      <c r="Y475" s="55"/>
      <c r="Z475" s="56"/>
      <c r="AA475" s="56"/>
    </row>
    <row r="476" spans="1:33" ht="16.5" customHeight="1">
      <c r="A476" s="1398"/>
      <c r="B476" s="1398"/>
      <c r="C476" s="1398"/>
      <c r="D476" s="1398"/>
      <c r="E476" s="1398"/>
      <c r="F476" s="1398"/>
      <c r="G476" s="1398"/>
      <c r="H476" s="1398"/>
      <c r="I476" s="44"/>
      <c r="J476" s="44"/>
      <c r="K476" s="44"/>
      <c r="L476" s="12"/>
      <c r="M476" s="44"/>
      <c r="N476" s="12"/>
      <c r="O476" s="12"/>
      <c r="P476" s="12"/>
      <c r="Q476" s="45"/>
      <c r="R476" s="45"/>
      <c r="S476" s="45"/>
      <c r="T476" s="12"/>
      <c r="U476" s="44"/>
      <c r="V476" s="55"/>
      <c r="W476" s="55"/>
      <c r="X476" s="55"/>
      <c r="Y476" s="55"/>
      <c r="Z476" s="56"/>
      <c r="AA476" s="56"/>
    </row>
    <row r="477" spans="1:33" ht="15.75" customHeight="1">
      <c r="A477" s="1398"/>
      <c r="B477" s="1398"/>
      <c r="C477" s="1398"/>
      <c r="D477" s="1398"/>
      <c r="E477" s="1398"/>
      <c r="F477" s="1398"/>
      <c r="G477" s="1398"/>
      <c r="H477" s="1398"/>
      <c r="I477" s="12"/>
      <c r="J477" s="12"/>
      <c r="K477" s="12"/>
      <c r="L477" s="12"/>
      <c r="M477" s="12"/>
      <c r="N477" s="44"/>
      <c r="O477" s="44"/>
      <c r="P477" s="44"/>
      <c r="Q477" s="45"/>
      <c r="R477" s="45"/>
      <c r="S477" s="45"/>
      <c r="T477" s="45"/>
      <c r="U477" s="44"/>
      <c r="V477" s="55"/>
      <c r="W477" s="55"/>
      <c r="X477" s="55"/>
      <c r="Y477" s="55"/>
      <c r="Z477" s="56"/>
      <c r="AA477" s="56"/>
    </row>
    <row r="478" spans="1:33" ht="15.75" customHeight="1">
      <c r="A478" s="1398"/>
      <c r="B478" s="1398"/>
      <c r="C478" s="1398"/>
      <c r="D478" s="1398"/>
      <c r="E478" s="1398"/>
      <c r="F478" s="1398"/>
      <c r="G478" s="1398"/>
      <c r="H478" s="1398"/>
      <c r="I478" s="12"/>
      <c r="J478" s="12"/>
      <c r="K478" s="12"/>
      <c r="L478" s="12"/>
      <c r="M478" s="12"/>
      <c r="N478" s="45"/>
      <c r="O478" s="45"/>
      <c r="P478" s="45"/>
      <c r="Q478" s="12"/>
      <c r="R478" s="12"/>
      <c r="S478" s="12"/>
      <c r="T478" s="44"/>
      <c r="U478" s="12"/>
      <c r="V478" s="55"/>
      <c r="W478" s="55"/>
      <c r="X478" s="55"/>
      <c r="Y478" s="55"/>
      <c r="Z478" s="56"/>
      <c r="AA478" s="56"/>
    </row>
    <row r="479" spans="1:33" ht="15.75" customHeight="1">
      <c r="A479" s="1399" t="s">
        <v>233</v>
      </c>
      <c r="B479" s="869" t="s">
        <v>357</v>
      </c>
      <c r="C479" s="874" t="s">
        <v>234</v>
      </c>
      <c r="D479" s="875"/>
      <c r="E479" s="875"/>
      <c r="F479" s="875"/>
      <c r="G479" s="875"/>
      <c r="H479" s="876"/>
      <c r="I479" s="12"/>
      <c r="J479" s="12"/>
      <c r="K479" s="12"/>
      <c r="L479" s="12"/>
      <c r="M479" s="12"/>
      <c r="N479" s="12"/>
      <c r="O479" s="12"/>
      <c r="P479" s="46"/>
      <c r="Q479" s="46"/>
      <c r="R479" s="46"/>
      <c r="S479" s="12"/>
      <c r="T479" s="46"/>
      <c r="U479" s="55"/>
      <c r="V479" s="55"/>
      <c r="W479" s="55"/>
      <c r="X479" s="55"/>
      <c r="Y479" s="56"/>
      <c r="Z479" s="56"/>
    </row>
    <row r="480" spans="1:33" ht="15.75" customHeight="1">
      <c r="A480" s="870"/>
      <c r="B480" s="870"/>
      <c r="C480" s="877"/>
      <c r="D480" s="878"/>
      <c r="E480" s="878"/>
      <c r="F480" s="878"/>
      <c r="G480" s="878"/>
      <c r="H480" s="879"/>
      <c r="I480" s="12"/>
      <c r="J480" s="12"/>
      <c r="K480" s="12"/>
      <c r="L480" s="12"/>
      <c r="M480" s="12"/>
      <c r="N480" s="12"/>
      <c r="O480" s="12"/>
      <c r="P480" s="44"/>
      <c r="Q480" s="44"/>
      <c r="R480" s="44"/>
      <c r="S480" s="12"/>
      <c r="T480" s="12"/>
      <c r="U480" s="55"/>
      <c r="V480" s="55"/>
      <c r="W480" s="55"/>
      <c r="X480" s="55"/>
      <c r="Y480" s="56"/>
      <c r="Z480" s="56"/>
    </row>
    <row r="481" spans="1:26" ht="44.25" customHeight="1">
      <c r="A481" s="870"/>
      <c r="B481" s="870"/>
      <c r="C481" s="749" t="s">
        <v>46</v>
      </c>
      <c r="D481" s="749"/>
      <c r="E481" s="749" t="s">
        <v>47</v>
      </c>
      <c r="F481" s="749"/>
      <c r="G481" s="749"/>
      <c r="H481" s="749"/>
      <c r="I481" s="12"/>
      <c r="J481" s="12"/>
      <c r="K481" s="12"/>
      <c r="L481" s="12"/>
      <c r="M481" s="44"/>
      <c r="N481" s="44"/>
      <c r="O481" s="44"/>
      <c r="P481" s="44"/>
      <c r="Q481" s="44"/>
      <c r="R481" s="44"/>
      <c r="S481" s="46"/>
      <c r="T481" s="12"/>
      <c r="U481" s="55"/>
      <c r="V481" s="55"/>
      <c r="W481" s="55"/>
      <c r="X481" s="55"/>
      <c r="Y481" s="56"/>
      <c r="Z481" s="56"/>
    </row>
    <row r="482" spans="1:26" ht="36" customHeight="1">
      <c r="A482" s="871"/>
      <c r="B482" s="871"/>
      <c r="C482" s="315" t="s">
        <v>235</v>
      </c>
      <c r="D482" s="264" t="s">
        <v>236</v>
      </c>
      <c r="E482" s="750" t="s">
        <v>235</v>
      </c>
      <c r="F482" s="751"/>
      <c r="G482" s="750" t="s">
        <v>236</v>
      </c>
      <c r="H482" s="751"/>
      <c r="I482" s="12"/>
      <c r="J482" s="12"/>
      <c r="K482" s="12"/>
      <c r="L482" s="12"/>
      <c r="M482" s="44"/>
      <c r="N482" s="44"/>
      <c r="O482" s="44"/>
      <c r="P482" s="12"/>
      <c r="Q482" s="12"/>
      <c r="R482" s="12"/>
      <c r="S482" s="12"/>
      <c r="T482" s="12"/>
      <c r="U482" s="55"/>
      <c r="V482" s="55"/>
      <c r="W482" s="55"/>
      <c r="X482" s="55"/>
      <c r="Y482" s="56"/>
      <c r="Z482" s="56"/>
    </row>
    <row r="483" spans="1:26" s="81" customFormat="1" ht="24.95" customHeight="1">
      <c r="A483" s="476">
        <v>1</v>
      </c>
      <c r="B483" s="317" t="s">
        <v>20</v>
      </c>
      <c r="C483" s="357">
        <f>J243</f>
        <v>29.23772000006511</v>
      </c>
      <c r="D483" s="358">
        <f>J245</f>
        <v>29.23772000006511</v>
      </c>
      <c r="E483" s="779">
        <f>K243</f>
        <v>42.407719999967469</v>
      </c>
      <c r="F483" s="780"/>
      <c r="G483" s="779">
        <f>J245</f>
        <v>29.23772000006511</v>
      </c>
      <c r="H483" s="780"/>
      <c r="I483" s="12"/>
      <c r="J483" s="12"/>
      <c r="K483" s="12"/>
      <c r="L483" s="12"/>
      <c r="M483" s="44"/>
      <c r="N483" s="44"/>
      <c r="O483" s="44"/>
      <c r="P483" s="12"/>
      <c r="Q483" s="12"/>
      <c r="R483" s="12"/>
      <c r="S483" s="12"/>
      <c r="T483" s="12"/>
      <c r="U483" s="55"/>
      <c r="V483" s="55"/>
      <c r="W483" s="55"/>
      <c r="X483" s="55"/>
      <c r="Y483" s="56"/>
      <c r="Z483" s="56"/>
    </row>
    <row r="484" spans="1:26" ht="24.95" customHeight="1">
      <c r="A484" s="466">
        <v>2</v>
      </c>
      <c r="B484" s="194" t="s">
        <v>14</v>
      </c>
      <c r="C484" s="359">
        <f>J278</f>
        <v>192.89277000005544</v>
      </c>
      <c r="D484" s="196">
        <f>J280</f>
        <v>178.79276999997276</v>
      </c>
      <c r="E484" s="1417">
        <f>K278</f>
        <v>178.79276999997276</v>
      </c>
      <c r="F484" s="1417"/>
      <c r="G484" s="764">
        <f>J280</f>
        <v>178.79276999997276</v>
      </c>
      <c r="H484" s="764"/>
      <c r="I484" s="45"/>
      <c r="J484" s="45"/>
      <c r="K484" s="12"/>
      <c r="L484" s="44"/>
      <c r="M484" s="12"/>
      <c r="N484" s="12"/>
      <c r="O484" s="12"/>
      <c r="P484" s="45"/>
      <c r="Q484" s="45"/>
      <c r="R484" s="45"/>
      <c r="S484" s="12"/>
      <c r="T484" s="44"/>
      <c r="U484" s="55"/>
      <c r="V484" s="55"/>
      <c r="W484" s="55"/>
      <c r="X484" s="55"/>
      <c r="Y484" s="56"/>
      <c r="Z484" s="56"/>
    </row>
    <row r="485" spans="1:26" ht="24.95" customHeight="1">
      <c r="A485" s="466">
        <v>3</v>
      </c>
      <c r="B485" s="194" t="s">
        <v>19</v>
      </c>
      <c r="C485" s="196">
        <f>J307</f>
        <v>438.2175499999621</v>
      </c>
      <c r="D485" s="360">
        <f>J309</f>
        <v>403.29000000001315</v>
      </c>
      <c r="E485" s="779">
        <f>K307</f>
        <v>403.29000000001315</v>
      </c>
      <c r="F485" s="780"/>
      <c r="G485" s="764">
        <f>J309</f>
        <v>403.29000000001315</v>
      </c>
      <c r="H485" s="764"/>
      <c r="I485" s="45"/>
      <c r="J485" s="45"/>
      <c r="K485" s="12"/>
      <c r="L485" s="44"/>
      <c r="M485" s="12"/>
      <c r="N485" s="12"/>
      <c r="O485" s="12"/>
      <c r="P485" s="45"/>
      <c r="Q485" s="45"/>
      <c r="R485" s="45"/>
      <c r="S485" s="12"/>
      <c r="T485" s="44"/>
      <c r="U485" s="55"/>
      <c r="V485" s="55"/>
      <c r="W485" s="55"/>
      <c r="X485" s="55"/>
      <c r="Y485" s="56"/>
      <c r="Z485" s="56"/>
    </row>
    <row r="486" spans="1:26" ht="24.95" customHeight="1">
      <c r="A486" s="466">
        <v>4</v>
      </c>
      <c r="B486" s="194" t="s">
        <v>228</v>
      </c>
      <c r="C486" s="196">
        <f>J339</f>
        <v>267.38352017518622</v>
      </c>
      <c r="D486" s="360">
        <f>J341</f>
        <v>267.38352017518622</v>
      </c>
      <c r="E486" s="779">
        <f>K339</f>
        <v>334.48352017516214</v>
      </c>
      <c r="F486" s="780"/>
      <c r="G486" s="764">
        <f>J341</f>
        <v>267.38352017518622</v>
      </c>
      <c r="H486" s="764"/>
      <c r="I486" s="45"/>
      <c r="J486" s="45"/>
      <c r="K486" s="44"/>
      <c r="L486" s="44"/>
      <c r="M486" s="45"/>
      <c r="N486" s="45"/>
      <c r="O486" s="45"/>
      <c r="P486" s="45"/>
      <c r="Q486" s="45"/>
      <c r="R486" s="45"/>
      <c r="S486" s="45"/>
      <c r="T486" s="44"/>
      <c r="U486" s="55"/>
      <c r="V486" s="55"/>
      <c r="W486" s="55"/>
      <c r="X486" s="55"/>
      <c r="Y486" s="56"/>
      <c r="Z486" s="56"/>
    </row>
    <row r="487" spans="1:26" ht="24.95" customHeight="1">
      <c r="A487" s="466">
        <v>5</v>
      </c>
      <c r="B487" s="194" t="s">
        <v>229</v>
      </c>
      <c r="C487" s="196">
        <f>J362</f>
        <v>443.07163999998778</v>
      </c>
      <c r="D487" s="360">
        <f>J364</f>
        <v>443.07163999998778</v>
      </c>
      <c r="E487" s="779">
        <f>K362</f>
        <v>467.37515999998834</v>
      </c>
      <c r="F487" s="780"/>
      <c r="G487" s="764">
        <f>J364</f>
        <v>443.07163999998778</v>
      </c>
      <c r="H487" s="764"/>
      <c r="I487" s="12"/>
      <c r="J487" s="12"/>
      <c r="K487" s="44"/>
      <c r="L487" s="12"/>
      <c r="M487" s="45"/>
      <c r="N487" s="45"/>
      <c r="O487" s="45"/>
      <c r="P487" s="12"/>
      <c r="Q487" s="12"/>
      <c r="R487" s="12"/>
      <c r="S487" s="44"/>
      <c r="T487" s="12"/>
      <c r="U487" s="55"/>
      <c r="V487" s="55"/>
      <c r="W487" s="55"/>
      <c r="X487" s="55"/>
      <c r="Y487" s="56"/>
      <c r="Z487" s="56"/>
    </row>
    <row r="488" spans="1:26" ht="24.95" customHeight="1">
      <c r="A488" s="466">
        <v>6</v>
      </c>
      <c r="B488" s="194" t="s">
        <v>18</v>
      </c>
      <c r="C488" s="196">
        <f>J376</f>
        <v>324.00000000016371</v>
      </c>
      <c r="D488" s="360">
        <f>J378</f>
        <v>324.00000000016371</v>
      </c>
      <c r="E488" s="777">
        <f>K376</f>
        <v>324.00000000016371</v>
      </c>
      <c r="F488" s="778"/>
      <c r="G488" s="764">
        <f>J378</f>
        <v>324.00000000016371</v>
      </c>
      <c r="H488" s="764"/>
      <c r="I488" s="48"/>
      <c r="J488" s="48"/>
      <c r="K488" s="48"/>
      <c r="L488" s="48"/>
      <c r="M488" s="49"/>
      <c r="N488" s="49"/>
      <c r="O488" s="49"/>
      <c r="P488" s="49"/>
      <c r="Q488" s="49"/>
      <c r="R488" s="49"/>
      <c r="S488" s="49"/>
      <c r="T488" s="49"/>
      <c r="U488" s="55"/>
      <c r="V488" s="55"/>
      <c r="W488" s="55"/>
      <c r="X488" s="55"/>
      <c r="Y488" s="56"/>
      <c r="Z488" s="56"/>
    </row>
    <row r="489" spans="1:26" ht="24.95" customHeight="1">
      <c r="A489" s="466">
        <v>7</v>
      </c>
      <c r="B489" s="363" t="s">
        <v>231</v>
      </c>
      <c r="C489" s="777">
        <f>J426</f>
        <v>2309.7756501753888</v>
      </c>
      <c r="D489" s="778"/>
      <c r="E489" s="777">
        <f>M426</f>
        <v>2309.7756501753888</v>
      </c>
      <c r="F489" s="819"/>
      <c r="G489" s="819"/>
      <c r="H489" s="778"/>
      <c r="I489" s="48"/>
      <c r="J489" s="48"/>
      <c r="K489" s="48"/>
      <c r="L489" s="48"/>
      <c r="M489" s="49"/>
      <c r="N489" s="49"/>
      <c r="O489" s="49"/>
      <c r="P489" s="49"/>
      <c r="Q489" s="49"/>
      <c r="R489" s="49"/>
      <c r="S489" s="49"/>
      <c r="T489" s="49"/>
      <c r="U489" s="50"/>
      <c r="V489" s="50"/>
      <c r="W489" s="50"/>
      <c r="X489" s="50"/>
      <c r="Y489" s="51"/>
      <c r="Z489" s="51"/>
    </row>
    <row r="490" spans="1:26" ht="24.95" customHeight="1">
      <c r="A490" s="466">
        <v>8</v>
      </c>
      <c r="B490" s="194" t="s">
        <v>21</v>
      </c>
      <c r="C490" s="196">
        <f>J32</f>
        <v>179.20814000002645</v>
      </c>
      <c r="D490" s="360">
        <f>J34</f>
        <v>179.20814000002645</v>
      </c>
      <c r="E490" s="779">
        <f>K32</f>
        <v>227.80814000000953</v>
      </c>
      <c r="F490" s="780"/>
      <c r="G490" s="779">
        <f>J34</f>
        <v>179.20814000002645</v>
      </c>
      <c r="H490" s="780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50"/>
      <c r="V490" s="50"/>
      <c r="W490" s="50"/>
      <c r="X490" s="50"/>
      <c r="Y490" s="51"/>
      <c r="Z490" s="51"/>
    </row>
    <row r="491" spans="1:26" ht="24.95" customHeight="1">
      <c r="A491" s="466">
        <v>9</v>
      </c>
      <c r="B491" s="194" t="s">
        <v>227</v>
      </c>
      <c r="C491" s="196">
        <f>J63</f>
        <v>162.48579423812279</v>
      </c>
      <c r="D491" s="360">
        <f>J65</f>
        <v>162.48579423812279</v>
      </c>
      <c r="E491" s="777">
        <f>K63</f>
        <v>178.6318800000094</v>
      </c>
      <c r="F491" s="778"/>
      <c r="G491" s="777">
        <f>J65</f>
        <v>162.48579423812279</v>
      </c>
      <c r="H491" s="778"/>
      <c r="I491" s="48"/>
      <c r="J491" s="48"/>
      <c r="K491" s="48"/>
      <c r="L491" s="48"/>
      <c r="M491" s="49"/>
      <c r="N491" s="49"/>
      <c r="O491" s="49"/>
      <c r="P491" s="49"/>
      <c r="Q491" s="49"/>
      <c r="R491" s="49"/>
      <c r="S491" s="49"/>
      <c r="T491" s="49"/>
      <c r="U491" s="50"/>
      <c r="V491" s="50"/>
      <c r="W491" s="50"/>
      <c r="X491" s="50"/>
      <c r="Y491" s="51"/>
      <c r="Z491" s="51"/>
    </row>
    <row r="492" spans="1:26" ht="24.95" customHeight="1">
      <c r="A492" s="466">
        <v>10</v>
      </c>
      <c r="B492" s="194" t="s">
        <v>226</v>
      </c>
      <c r="C492" s="196">
        <f>J101</f>
        <v>163.7320800001205</v>
      </c>
      <c r="D492" s="360">
        <f>J103</f>
        <v>163.7320800001205</v>
      </c>
      <c r="E492" s="777">
        <f>K101</f>
        <v>182.71710094188589</v>
      </c>
      <c r="F492" s="778"/>
      <c r="G492" s="777">
        <f>J103</f>
        <v>163.7320800001205</v>
      </c>
      <c r="H492" s="778"/>
      <c r="I492" s="52"/>
      <c r="J492" s="52"/>
      <c r="K492" s="52"/>
      <c r="L492" s="52"/>
      <c r="M492" s="49"/>
      <c r="N492" s="49"/>
      <c r="O492" s="49"/>
      <c r="P492" s="49"/>
      <c r="Q492" s="49"/>
      <c r="R492" s="49"/>
      <c r="S492" s="52"/>
      <c r="T492" s="52"/>
      <c r="U492" s="43"/>
      <c r="V492" s="1"/>
      <c r="W492" s="1"/>
      <c r="X492" s="1"/>
      <c r="Y492" s="53"/>
      <c r="Z492" s="53"/>
    </row>
    <row r="493" spans="1:26" ht="24.95" customHeight="1">
      <c r="A493" s="466">
        <v>11</v>
      </c>
      <c r="B493" s="194" t="s">
        <v>225</v>
      </c>
      <c r="C493" s="196">
        <f>J135</f>
        <v>178.16746999986026</v>
      </c>
      <c r="D493" s="360">
        <f>J137</f>
        <v>169.76897000014958</v>
      </c>
      <c r="E493" s="777">
        <f>K135</f>
        <v>169.76897000014958</v>
      </c>
      <c r="F493" s="778"/>
      <c r="G493" s="777">
        <f>J137</f>
        <v>169.76897000014958</v>
      </c>
      <c r="H493" s="778"/>
      <c r="I493" s="21"/>
      <c r="J493" s="21"/>
      <c r="K493" s="2"/>
      <c r="L493" s="2"/>
      <c r="M493" s="2"/>
      <c r="N493" s="2"/>
      <c r="O493" s="2"/>
      <c r="P493" s="21"/>
      <c r="Q493" s="21"/>
      <c r="R493" s="21"/>
      <c r="S493" s="2"/>
      <c r="T493" s="28"/>
      <c r="U493" s="28"/>
      <c r="V493" s="5"/>
      <c r="W493" s="5"/>
      <c r="X493" s="5"/>
      <c r="Y493" s="29"/>
    </row>
    <row r="494" spans="1:26" ht="24.95" customHeight="1">
      <c r="A494" s="466">
        <v>12</v>
      </c>
      <c r="B494" s="194" t="s">
        <v>224</v>
      </c>
      <c r="C494" s="196">
        <f>J180</f>
        <v>39.840000000139469</v>
      </c>
      <c r="D494" s="360">
        <f>J182</f>
        <v>39.840000000139469</v>
      </c>
      <c r="E494" s="777">
        <f>K180</f>
        <v>102.39400000005736</v>
      </c>
      <c r="F494" s="778"/>
      <c r="G494" s="777">
        <f>J182</f>
        <v>39.840000000139469</v>
      </c>
      <c r="H494" s="778"/>
      <c r="K494"/>
      <c r="N494" s="81"/>
      <c r="P494"/>
      <c r="Q494" s="81"/>
      <c r="S494"/>
      <c r="W494" s="81"/>
      <c r="Y494"/>
    </row>
    <row r="495" spans="1:26" ht="24.95" customHeight="1">
      <c r="A495" s="466">
        <v>13</v>
      </c>
      <c r="B495" s="194" t="s">
        <v>223</v>
      </c>
      <c r="C495" s="196">
        <f>J208</f>
        <v>204.7435699997811</v>
      </c>
      <c r="D495" s="360">
        <f>J210</f>
        <v>150.25156999981076</v>
      </c>
      <c r="E495" s="777">
        <f>K208</f>
        <v>150.25156999981076</v>
      </c>
      <c r="F495" s="778"/>
      <c r="G495" s="777">
        <f>J210</f>
        <v>150.25156999981076</v>
      </c>
      <c r="H495" s="778"/>
      <c r="K495"/>
      <c r="N495" s="81"/>
      <c r="P495"/>
      <c r="Q495" s="81"/>
      <c r="S495"/>
      <c r="W495" s="81"/>
      <c r="Y495"/>
    </row>
    <row r="496" spans="1:26" s="81" customFormat="1" ht="24.95" customHeight="1">
      <c r="A496" s="466">
        <v>14</v>
      </c>
      <c r="B496" s="194" t="s">
        <v>230</v>
      </c>
      <c r="C496" s="196">
        <f>J396</f>
        <v>75.427999999994213</v>
      </c>
      <c r="D496" s="362">
        <f>J398</f>
        <v>61.700000000009823</v>
      </c>
      <c r="E496" s="764">
        <f>K396</f>
        <v>61.700000000009823</v>
      </c>
      <c r="F496" s="764"/>
      <c r="G496" s="777">
        <f>J398</f>
        <v>61.700000000009823</v>
      </c>
      <c r="H496" s="778"/>
    </row>
    <row r="497" spans="1:25" s="81" customFormat="1" ht="24.95" customHeight="1">
      <c r="A497" s="466">
        <v>15</v>
      </c>
      <c r="B497" s="194" t="s">
        <v>351</v>
      </c>
      <c r="C497" s="356"/>
      <c r="D497" s="360"/>
      <c r="E497" s="764"/>
      <c r="F497" s="764"/>
      <c r="G497" s="819"/>
      <c r="H497" s="778"/>
    </row>
    <row r="498" spans="1:25" s="81" customFormat="1" ht="24.95" customHeight="1">
      <c r="A498" s="466">
        <v>16</v>
      </c>
      <c r="B498" s="194" t="s">
        <v>350</v>
      </c>
      <c r="C498" s="356"/>
      <c r="D498" s="360"/>
      <c r="E498" s="764"/>
      <c r="F498" s="764"/>
      <c r="G498" s="819"/>
      <c r="H498" s="778"/>
    </row>
    <row r="499" spans="1:25" s="81" customFormat="1" ht="24.95" customHeight="1">
      <c r="A499" s="466">
        <v>17</v>
      </c>
      <c r="B499" s="194" t="s">
        <v>349</v>
      </c>
      <c r="C499" s="356"/>
      <c r="D499" s="360"/>
      <c r="E499" s="764"/>
      <c r="F499" s="764"/>
      <c r="G499" s="819"/>
      <c r="H499" s="778"/>
    </row>
    <row r="500" spans="1:25" s="81" customFormat="1" ht="24.95" customHeight="1">
      <c r="A500" s="466">
        <v>18</v>
      </c>
      <c r="B500" s="194" t="s">
        <v>352</v>
      </c>
      <c r="C500" s="356"/>
      <c r="D500" s="360"/>
      <c r="E500" s="777"/>
      <c r="F500" s="819"/>
      <c r="G500" s="764"/>
      <c r="H500" s="764"/>
    </row>
    <row r="501" spans="1:25" s="81" customFormat="1" ht="24.95" customHeight="1">
      <c r="A501" s="466">
        <v>19</v>
      </c>
      <c r="B501" s="194" t="s">
        <v>353</v>
      </c>
      <c r="C501" s="196"/>
      <c r="D501" s="360"/>
      <c r="E501" s="764"/>
      <c r="F501" s="764"/>
      <c r="G501" s="819"/>
      <c r="H501" s="778"/>
    </row>
    <row r="502" spans="1:25" s="81" customFormat="1" ht="24.95" customHeight="1">
      <c r="A502" s="466">
        <v>20</v>
      </c>
      <c r="B502" s="194" t="s">
        <v>354</v>
      </c>
      <c r="C502" s="196"/>
      <c r="D502" s="360"/>
      <c r="E502" s="764"/>
      <c r="F502" s="764"/>
      <c r="G502" s="819"/>
      <c r="H502" s="778"/>
    </row>
    <row r="503" spans="1:25" s="81" customFormat="1" ht="24.95" customHeight="1">
      <c r="A503" s="466">
        <v>21</v>
      </c>
      <c r="B503" s="194" t="s">
        <v>355</v>
      </c>
      <c r="C503" s="196"/>
      <c r="D503" s="360"/>
      <c r="E503" s="764"/>
      <c r="F503" s="764"/>
      <c r="G503" s="777"/>
      <c r="H503" s="778"/>
    </row>
    <row r="504" spans="1:25" s="81" customFormat="1" ht="24.95" customHeight="1">
      <c r="A504" s="466">
        <v>22</v>
      </c>
      <c r="B504" s="364" t="s">
        <v>346</v>
      </c>
      <c r="C504" s="777">
        <f>J460</f>
        <v>5866.124725355593</v>
      </c>
      <c r="D504" s="778"/>
      <c r="E504" s="777">
        <f>L460</f>
        <v>3898.1247253562915</v>
      </c>
      <c r="F504" s="819"/>
      <c r="G504" s="819"/>
      <c r="H504" s="778"/>
    </row>
    <row r="505" spans="1:25" s="81" customFormat="1" ht="32.1" customHeight="1">
      <c r="A505" s="466">
        <v>23</v>
      </c>
      <c r="B505" s="365" t="s">
        <v>347</v>
      </c>
      <c r="C505" s="777">
        <f>J428</f>
        <v>2309.7756501753888</v>
      </c>
      <c r="D505" s="778"/>
      <c r="E505" s="777">
        <f>M428</f>
        <v>2309.7756501753888</v>
      </c>
      <c r="F505" s="819"/>
      <c r="G505" s="819"/>
      <c r="H505" s="778"/>
    </row>
    <row r="506" spans="1:25" ht="32.1" customHeight="1">
      <c r="A506" s="466">
        <v>24</v>
      </c>
      <c r="B506" s="365" t="s">
        <v>348</v>
      </c>
      <c r="C506" s="777">
        <f>J464</f>
        <v>3790.124725355593</v>
      </c>
      <c r="D506" s="778"/>
      <c r="E506" s="777">
        <f>L464</f>
        <v>-1291.8752746437085</v>
      </c>
      <c r="F506" s="819"/>
      <c r="G506" s="819"/>
      <c r="H506" s="778"/>
      <c r="K506"/>
      <c r="N506" s="81"/>
      <c r="P506"/>
      <c r="Q506" s="81"/>
      <c r="S506"/>
      <c r="W506" s="81"/>
      <c r="Y506"/>
    </row>
    <row r="507" spans="1:25" s="81" customFormat="1" ht="45.75" customHeight="1">
      <c r="A507" s="466">
        <v>25</v>
      </c>
      <c r="B507" s="365" t="s">
        <v>356</v>
      </c>
      <c r="C507" s="762"/>
      <c r="D507" s="763"/>
      <c r="E507" s="759"/>
      <c r="F507" s="760"/>
      <c r="G507" s="760"/>
      <c r="H507" s="761"/>
    </row>
    <row r="508" spans="1:25" ht="15.75">
      <c r="A508" s="493"/>
      <c r="B508" s="93"/>
      <c r="C508" s="93"/>
      <c r="D508" s="93"/>
      <c r="E508" s="260"/>
      <c r="N508" s="320"/>
      <c r="O508" s="320"/>
      <c r="P508" s="320"/>
    </row>
    <row r="509" spans="1:25" ht="15.75">
      <c r="A509" s="493"/>
      <c r="B509" s="93"/>
      <c r="C509" s="93"/>
      <c r="D509" s="93"/>
      <c r="E509" s="260"/>
    </row>
    <row r="510" spans="1:25" ht="15.75">
      <c r="A510" s="493"/>
      <c r="B510" s="93" t="s">
        <v>323</v>
      </c>
      <c r="C510" s="93"/>
      <c r="D510" s="93"/>
      <c r="E510" s="260"/>
    </row>
    <row r="511" spans="1:25" ht="15.75">
      <c r="A511" s="493"/>
      <c r="B511" s="93" t="s">
        <v>324</v>
      </c>
      <c r="C511" s="93"/>
      <c r="D511" s="93" t="s">
        <v>328</v>
      </c>
      <c r="E511" s="260"/>
    </row>
    <row r="512" spans="1:25" ht="15.75">
      <c r="A512" s="493"/>
      <c r="B512" s="93"/>
      <c r="C512" s="93"/>
      <c r="D512" s="93"/>
      <c r="E512" s="260"/>
    </row>
    <row r="513" spans="1:5" ht="15.75">
      <c r="A513" s="493"/>
      <c r="B513" s="93" t="s">
        <v>325</v>
      </c>
      <c r="C513" s="93"/>
      <c r="D513" s="93"/>
      <c r="E513" s="260"/>
    </row>
    <row r="514" spans="1:5" ht="15.75">
      <c r="A514" s="493"/>
      <c r="B514" s="93" t="s">
        <v>326</v>
      </c>
      <c r="C514" s="93"/>
      <c r="D514" s="93"/>
      <c r="E514" s="260" t="s">
        <v>327</v>
      </c>
    </row>
    <row r="515" spans="1:5" ht="15.75">
      <c r="A515" s="493"/>
      <c r="B515" s="93"/>
      <c r="C515" s="93"/>
      <c r="D515" s="93"/>
      <c r="E515" s="260"/>
    </row>
    <row r="520" spans="1:5">
      <c r="B520" s="822" t="s">
        <v>363</v>
      </c>
      <c r="C520" s="823"/>
      <c r="D520" s="823"/>
      <c r="E520" s="824"/>
    </row>
    <row r="521" spans="1:5">
      <c r="B521" s="825"/>
      <c r="C521" s="826"/>
      <c r="D521" s="826"/>
      <c r="E521" s="827"/>
    </row>
    <row r="522" spans="1:5" ht="15.75">
      <c r="A522" s="70" t="s">
        <v>360</v>
      </c>
      <c r="B522" s="828" t="s">
        <v>231</v>
      </c>
      <c r="C522" s="829"/>
      <c r="D522" s="828" t="s">
        <v>232</v>
      </c>
      <c r="E522" s="829"/>
    </row>
    <row r="523" spans="1:5" ht="15.75">
      <c r="B523" s="71" t="s">
        <v>44</v>
      </c>
      <c r="C523" s="71" t="s">
        <v>45</v>
      </c>
      <c r="D523" s="71" t="s">
        <v>44</v>
      </c>
      <c r="E523" s="489" t="s">
        <v>45</v>
      </c>
    </row>
    <row r="524" spans="1:5">
      <c r="A524" s="70" t="s">
        <v>20</v>
      </c>
      <c r="B524" s="70">
        <v>400</v>
      </c>
      <c r="C524" s="497">
        <v>400</v>
      </c>
      <c r="D524" s="497"/>
      <c r="E524" s="490"/>
    </row>
    <row r="525" spans="1:5">
      <c r="A525" s="70" t="s">
        <v>14</v>
      </c>
      <c r="B525" s="70">
        <v>400</v>
      </c>
      <c r="C525" s="497">
        <v>400</v>
      </c>
      <c r="D525" s="497"/>
      <c r="E525" s="490"/>
    </row>
    <row r="526" spans="1:5">
      <c r="A526" s="70" t="s">
        <v>19</v>
      </c>
      <c r="B526" s="70">
        <v>630</v>
      </c>
      <c r="C526" s="497">
        <v>630</v>
      </c>
      <c r="D526" s="497"/>
      <c r="E526" s="490"/>
    </row>
    <row r="527" spans="1:5">
      <c r="A527" s="70" t="s">
        <v>228</v>
      </c>
      <c r="B527" s="70">
        <v>630</v>
      </c>
      <c r="C527" s="497">
        <v>630</v>
      </c>
      <c r="D527" s="497"/>
      <c r="E527" s="490"/>
    </row>
    <row r="528" spans="1:5">
      <c r="A528" s="70" t="s">
        <v>229</v>
      </c>
      <c r="B528" s="70">
        <v>630</v>
      </c>
      <c r="C528" s="497">
        <v>630</v>
      </c>
      <c r="D528" s="497"/>
      <c r="E528" s="490"/>
    </row>
    <row r="529" spans="1:5">
      <c r="A529" s="70" t="s">
        <v>18</v>
      </c>
      <c r="B529" s="70"/>
      <c r="C529" s="497"/>
      <c r="D529" s="497"/>
      <c r="E529" s="490"/>
    </row>
    <row r="530" spans="1:5">
      <c r="A530" s="70"/>
      <c r="B530" s="497"/>
      <c r="C530" s="497"/>
      <c r="D530" s="497"/>
      <c r="E530" s="490"/>
    </row>
    <row r="531" spans="1:5">
      <c r="A531" s="70">
        <v>46</v>
      </c>
      <c r="B531" s="497"/>
      <c r="C531" s="497"/>
      <c r="E531" s="490">
        <v>800</v>
      </c>
    </row>
    <row r="532" spans="1:5">
      <c r="A532" s="70">
        <v>45</v>
      </c>
      <c r="B532" s="497"/>
      <c r="C532" s="497"/>
      <c r="D532" s="497">
        <v>800</v>
      </c>
      <c r="E532" s="490"/>
    </row>
    <row r="533" spans="1:5">
      <c r="A533" s="70">
        <v>44</v>
      </c>
      <c r="B533" s="497"/>
      <c r="C533" s="497"/>
      <c r="D533" s="200">
        <v>800</v>
      </c>
      <c r="E533" s="490"/>
    </row>
    <row r="534" spans="1:5" s="81" customFormat="1">
      <c r="A534" s="497">
        <v>43</v>
      </c>
      <c r="B534" s="497"/>
      <c r="C534" s="497"/>
      <c r="D534" s="497"/>
      <c r="E534" s="490">
        <v>800</v>
      </c>
    </row>
    <row r="535" spans="1:5" s="81" customFormat="1">
      <c r="A535" s="497">
        <v>42</v>
      </c>
      <c r="B535" s="497"/>
      <c r="C535" s="497"/>
      <c r="D535" s="497"/>
      <c r="E535" s="490">
        <v>800</v>
      </c>
    </row>
    <row r="536" spans="1:5" s="81" customFormat="1">
      <c r="A536" s="497">
        <v>41</v>
      </c>
      <c r="B536" s="497"/>
      <c r="C536" s="497"/>
      <c r="D536" s="497">
        <v>400</v>
      </c>
      <c r="E536" s="490">
        <v>400</v>
      </c>
    </row>
    <row r="537" spans="1:5">
      <c r="A537" s="200">
        <v>76</v>
      </c>
      <c r="B537" s="497"/>
      <c r="C537" s="497"/>
      <c r="D537" s="497">
        <v>200</v>
      </c>
      <c r="E537" s="490"/>
    </row>
    <row r="538" spans="1:5">
      <c r="A538" s="727" t="s">
        <v>359</v>
      </c>
      <c r="B538" s="755">
        <f>SUM(B524:B529)</f>
        <v>2690</v>
      </c>
      <c r="C538" s="755">
        <f>SUM(C524:C529)</f>
        <v>2690</v>
      </c>
      <c r="D538" s="755">
        <f>SUM(D524:D537)</f>
        <v>2200</v>
      </c>
      <c r="E538" s="791">
        <f>SUM(E524:E537)</f>
        <v>2800</v>
      </c>
    </row>
    <row r="539" spans="1:5">
      <c r="A539" s="728"/>
      <c r="B539" s="756"/>
      <c r="C539" s="756"/>
      <c r="D539" s="756"/>
      <c r="E539" s="792"/>
    </row>
    <row r="540" spans="1:5">
      <c r="A540" s="502" t="s">
        <v>364</v>
      </c>
      <c r="B540" s="499">
        <f>B538+C538</f>
        <v>5380</v>
      </c>
      <c r="C540" s="497">
        <f>B538+C538</f>
        <v>5380</v>
      </c>
      <c r="D540" s="503">
        <f>D538+E538</f>
        <v>5000</v>
      </c>
      <c r="E540" s="497">
        <f>D538+E538</f>
        <v>5000</v>
      </c>
    </row>
    <row r="541" spans="1:5" s="81" customFormat="1">
      <c r="A541" s="501"/>
      <c r="B541" s="1045">
        <f>B540</f>
        <v>5380</v>
      </c>
      <c r="C541" s="1047"/>
      <c r="D541" s="1408">
        <f>D540</f>
        <v>5000</v>
      </c>
      <c r="E541" s="1408"/>
    </row>
    <row r="542" spans="1:5">
      <c r="B542" s="1408">
        <f>B541+D541</f>
        <v>10380</v>
      </c>
      <c r="C542" s="1408"/>
      <c r="D542" s="1408"/>
      <c r="E542" s="1408"/>
    </row>
    <row r="543" spans="1:5">
      <c r="A543" s="70"/>
    </row>
  </sheetData>
  <mergeCells count="1312">
    <mergeCell ref="AE464:AE466"/>
    <mergeCell ref="AF464:AF466"/>
    <mergeCell ref="AG464:AG466"/>
    <mergeCell ref="AB465:AB466"/>
    <mergeCell ref="AC465:AC466"/>
    <mergeCell ref="AD465:AD466"/>
    <mergeCell ref="V395:W395"/>
    <mergeCell ref="V375:W375"/>
    <mergeCell ref="Y283:Y306"/>
    <mergeCell ref="W277:W280"/>
    <mergeCell ref="V277:V280"/>
    <mergeCell ref="V248:V274"/>
    <mergeCell ref="V243:V245"/>
    <mergeCell ref="W243:W245"/>
    <mergeCell ref="V213:V240"/>
    <mergeCell ref="W213:W240"/>
    <mergeCell ref="W206:W210"/>
    <mergeCell ref="V206:V210"/>
    <mergeCell ref="AE432:AG432"/>
    <mergeCell ref="AE434:AE461"/>
    <mergeCell ref="AF434:AF461"/>
    <mergeCell ref="AG434:AG461"/>
    <mergeCell ref="AB432:AD432"/>
    <mergeCell ref="V421:X422"/>
    <mergeCell ref="Y415:AA416"/>
    <mergeCell ref="Y417:AA418"/>
    <mergeCell ref="Y419:AA420"/>
    <mergeCell ref="Y421:AA422"/>
    <mergeCell ref="Y423:AA424"/>
    <mergeCell ref="V415:X416"/>
    <mergeCell ref="V417:X418"/>
    <mergeCell ref="V413:X414"/>
    <mergeCell ref="V367:V373"/>
    <mergeCell ref="W367:W373"/>
    <mergeCell ref="V376:V378"/>
    <mergeCell ref="Q375:Q378"/>
    <mergeCell ref="N361:O361"/>
    <mergeCell ref="P242:P245"/>
    <mergeCell ref="Q242:Q245"/>
    <mergeCell ref="R158:R159"/>
    <mergeCell ref="S158:S159"/>
    <mergeCell ref="R286:R287"/>
    <mergeCell ref="R207:S207"/>
    <mergeCell ref="L208:L210"/>
    <mergeCell ref="L283:L305"/>
    <mergeCell ref="R179:S179"/>
    <mergeCell ref="J242:K242"/>
    <mergeCell ref="J244:K244"/>
    <mergeCell ref="J245:K245"/>
    <mergeCell ref="M180:M182"/>
    <mergeCell ref="V362:V364"/>
    <mergeCell ref="W362:W364"/>
    <mergeCell ref="V179:W179"/>
    <mergeCell ref="T243:T245"/>
    <mergeCell ref="C178:D179"/>
    <mergeCell ref="E192:E193"/>
    <mergeCell ref="I179:I182"/>
    <mergeCell ref="C175:D175"/>
    <mergeCell ref="W185:W203"/>
    <mergeCell ref="V345:V359"/>
    <mergeCell ref="W345:W359"/>
    <mergeCell ref="V338:W338"/>
    <mergeCell ref="C303:D304"/>
    <mergeCell ref="E325:E326"/>
    <mergeCell ref="C307:D309"/>
    <mergeCell ref="C255:D255"/>
    <mergeCell ref="A184:AA184"/>
    <mergeCell ref="I140:I177"/>
    <mergeCell ref="P405:R405"/>
    <mergeCell ref="P406:R406"/>
    <mergeCell ref="T453:U456"/>
    <mergeCell ref="X446:Y446"/>
    <mergeCell ref="W100:W103"/>
    <mergeCell ref="V100:V103"/>
    <mergeCell ref="Y407:AA407"/>
    <mergeCell ref="Y408:AA408"/>
    <mergeCell ref="Y409:AA409"/>
    <mergeCell ref="Y410:AA410"/>
    <mergeCell ref="P401:R401"/>
    <mergeCell ref="S401:U401"/>
    <mergeCell ref="S407:U407"/>
    <mergeCell ref="S408:U408"/>
    <mergeCell ref="S409:U409"/>
    <mergeCell ref="S410:U410"/>
    <mergeCell ref="X345:X364"/>
    <mergeCell ref="Y345:Y364"/>
    <mergeCell ref="X367:X378"/>
    <mergeCell ref="V180:V182"/>
    <mergeCell ref="W180:W182"/>
    <mergeCell ref="W339:W341"/>
    <mergeCell ref="V339:V341"/>
    <mergeCell ref="V313:V336"/>
    <mergeCell ref="W313:W336"/>
    <mergeCell ref="W305:W309"/>
    <mergeCell ref="V305:V309"/>
    <mergeCell ref="P402:U402"/>
    <mergeCell ref="W376:W378"/>
    <mergeCell ref="V185:V203"/>
    <mergeCell ref="V140:V177"/>
    <mergeCell ref="W140:W177"/>
    <mergeCell ref="A402:A404"/>
    <mergeCell ref="R395:S395"/>
    <mergeCell ref="M404:O404"/>
    <mergeCell ref="M405:O405"/>
    <mergeCell ref="P407:R407"/>
    <mergeCell ref="P408:R408"/>
    <mergeCell ref="P409:R409"/>
    <mergeCell ref="P410:R410"/>
    <mergeCell ref="R451:S452"/>
    <mergeCell ref="AB435:AB459"/>
    <mergeCell ref="AC435:AC459"/>
    <mergeCell ref="AD435:AD459"/>
    <mergeCell ref="V433:W433"/>
    <mergeCell ref="V434:W434"/>
    <mergeCell ref="X433:Y433"/>
    <mergeCell ref="X434:Y434"/>
    <mergeCell ref="Z433:AA433"/>
    <mergeCell ref="Z453:AA456"/>
    <mergeCell ref="Z443:AA443"/>
    <mergeCell ref="Y411:AA412"/>
    <mergeCell ref="P431:Q431"/>
    <mergeCell ref="R431:S431"/>
    <mergeCell ref="T431:U431"/>
    <mergeCell ref="V431:W431"/>
    <mergeCell ref="X431:Y431"/>
    <mergeCell ref="Z431:AA431"/>
    <mergeCell ref="P426:U427"/>
    <mergeCell ref="P428:U429"/>
    <mergeCell ref="AB405:AB422"/>
    <mergeCell ref="V405:X405"/>
    <mergeCell ref="S417:U418"/>
    <mergeCell ref="S421:U422"/>
    <mergeCell ref="Z448:AA448"/>
    <mergeCell ref="R446:S448"/>
    <mergeCell ref="Z449:AA452"/>
    <mergeCell ref="X444:Y444"/>
    <mergeCell ref="S404:U404"/>
    <mergeCell ref="S405:U405"/>
    <mergeCell ref="S406:U406"/>
    <mergeCell ref="V401:X401"/>
    <mergeCell ref="E401:F401"/>
    <mergeCell ref="G401:I401"/>
    <mergeCell ref="H395:H398"/>
    <mergeCell ref="I395:I398"/>
    <mergeCell ref="H382:H393"/>
    <mergeCell ref="I382:I393"/>
    <mergeCell ref="A365:AA365"/>
    <mergeCell ref="Y401:AA401"/>
    <mergeCell ref="Y403:AA403"/>
    <mergeCell ref="Y405:AA405"/>
    <mergeCell ref="Y404:AA404"/>
    <mergeCell ref="Y406:AA406"/>
    <mergeCell ref="M403:O403"/>
    <mergeCell ref="J403:L403"/>
    <mergeCell ref="G405:I405"/>
    <mergeCell ref="G406:I406"/>
    <mergeCell ref="C366:D366"/>
    <mergeCell ref="C405:D406"/>
    <mergeCell ref="C392:D393"/>
    <mergeCell ref="C394:D395"/>
    <mergeCell ref="E396:E397"/>
    <mergeCell ref="J398:K398"/>
    <mergeCell ref="A380:AA380"/>
    <mergeCell ref="B402:B404"/>
    <mergeCell ref="S411:U412"/>
    <mergeCell ref="P413:R414"/>
    <mergeCell ref="P441:Q441"/>
    <mergeCell ref="P442:Q442"/>
    <mergeCell ref="P443:Q443"/>
    <mergeCell ref="R441:S441"/>
    <mergeCell ref="R442:S442"/>
    <mergeCell ref="Z434:AA434"/>
    <mergeCell ref="V437:W438"/>
    <mergeCell ref="V435:W436"/>
    <mergeCell ref="X435:Y436"/>
    <mergeCell ref="X437:Y438"/>
    <mergeCell ref="Z435:AA436"/>
    <mergeCell ref="Z437:AA438"/>
    <mergeCell ref="V439:W440"/>
    <mergeCell ref="X439:Y440"/>
    <mergeCell ref="Z439:AA440"/>
    <mergeCell ref="R443:S443"/>
    <mergeCell ref="T442:U442"/>
    <mergeCell ref="T443:U443"/>
    <mergeCell ref="X443:Y443"/>
    <mergeCell ref="V442:W442"/>
    <mergeCell ref="V443:W443"/>
    <mergeCell ref="P415:R416"/>
    <mergeCell ref="T433:U433"/>
    <mergeCell ref="P434:Q434"/>
    <mergeCell ref="R434:S434"/>
    <mergeCell ref="T434:U434"/>
    <mergeCell ref="P435:Q436"/>
    <mergeCell ref="R435:S436"/>
    <mergeCell ref="T435:U436"/>
    <mergeCell ref="P437:Q438"/>
    <mergeCell ref="P417:R418"/>
    <mergeCell ref="P432:U432"/>
    <mergeCell ref="P433:Q433"/>
    <mergeCell ref="R433:S433"/>
    <mergeCell ref="S419:U420"/>
    <mergeCell ref="P419:R420"/>
    <mergeCell ref="P421:R422"/>
    <mergeCell ref="V406:X406"/>
    <mergeCell ref="V407:X407"/>
    <mergeCell ref="B541:C541"/>
    <mergeCell ref="D541:E541"/>
    <mergeCell ref="B542:E542"/>
    <mergeCell ref="J464:K464"/>
    <mergeCell ref="L464:M464"/>
    <mergeCell ref="N464:O464"/>
    <mergeCell ref="E483:F483"/>
    <mergeCell ref="G483:H483"/>
    <mergeCell ref="G484:H484"/>
    <mergeCell ref="L453:M454"/>
    <mergeCell ref="H453:I454"/>
    <mergeCell ref="H455:I456"/>
    <mergeCell ref="J453:K454"/>
    <mergeCell ref="J455:K456"/>
    <mergeCell ref="H457:I459"/>
    <mergeCell ref="E484:F484"/>
    <mergeCell ref="G500:H500"/>
    <mergeCell ref="E500:F500"/>
    <mergeCell ref="G501:H501"/>
    <mergeCell ref="E501:F501"/>
    <mergeCell ref="F464:G464"/>
    <mergeCell ref="H464:I464"/>
    <mergeCell ref="P411:R412"/>
    <mergeCell ref="B464:D464"/>
    <mergeCell ref="B465:C466"/>
    <mergeCell ref="E466:I466"/>
    <mergeCell ref="Z460:AA460"/>
    <mergeCell ref="V461:AA461"/>
    <mergeCell ref="E461:I461"/>
    <mergeCell ref="E457:E458"/>
    <mergeCell ref="F457:G458"/>
    <mergeCell ref="J457:K458"/>
    <mergeCell ref="E459:G459"/>
    <mergeCell ref="V464:W464"/>
    <mergeCell ref="X464:Y464"/>
    <mergeCell ref="J465:M465"/>
    <mergeCell ref="T460:U460"/>
    <mergeCell ref="E494:F494"/>
    <mergeCell ref="G495:H495"/>
    <mergeCell ref="Z465:AA466"/>
    <mergeCell ref="F460:G460"/>
    <mergeCell ref="H460:I460"/>
    <mergeCell ref="A472:H478"/>
    <mergeCell ref="A479:A482"/>
    <mergeCell ref="E465:I465"/>
    <mergeCell ref="P465:U465"/>
    <mergeCell ref="Z457:AA459"/>
    <mergeCell ref="V459:Y459"/>
    <mergeCell ref="P461:U461"/>
    <mergeCell ref="P464:Q464"/>
    <mergeCell ref="R464:S464"/>
    <mergeCell ref="T464:U464"/>
    <mergeCell ref="P460:Q460"/>
    <mergeCell ref="R460:S460"/>
    <mergeCell ref="Z464:AA464"/>
    <mergeCell ref="N465:O466"/>
    <mergeCell ref="V465:Y465"/>
    <mergeCell ref="V466:Y466"/>
    <mergeCell ref="P466:U466"/>
    <mergeCell ref="V457:W458"/>
    <mergeCell ref="X457:Y458"/>
    <mergeCell ref="N457:O459"/>
    <mergeCell ref="J459:M459"/>
    <mergeCell ref="J460:K460"/>
    <mergeCell ref="L460:M460"/>
    <mergeCell ref="N460:O460"/>
    <mergeCell ref="V460:W460"/>
    <mergeCell ref="X460:Y460"/>
    <mergeCell ref="V453:W456"/>
    <mergeCell ref="X453:Y456"/>
    <mergeCell ref="E502:F502"/>
    <mergeCell ref="G487:H487"/>
    <mergeCell ref="G496:H496"/>
    <mergeCell ref="E491:F491"/>
    <mergeCell ref="G491:H491"/>
    <mergeCell ref="G492:H492"/>
    <mergeCell ref="E493:F493"/>
    <mergeCell ref="G498:H498"/>
    <mergeCell ref="G499:H499"/>
    <mergeCell ref="E497:F497"/>
    <mergeCell ref="E498:F498"/>
    <mergeCell ref="P453:Q456"/>
    <mergeCell ref="R453:S456"/>
    <mergeCell ref="X441:Y441"/>
    <mergeCell ref="Z441:AA441"/>
    <mergeCell ref="V444:W444"/>
    <mergeCell ref="V445:W445"/>
    <mergeCell ref="T441:U441"/>
    <mergeCell ref="N446:O448"/>
    <mergeCell ref="N444:O445"/>
    <mergeCell ref="N443:O443"/>
    <mergeCell ref="N442:O442"/>
    <mergeCell ref="P444:Q445"/>
    <mergeCell ref="P446:Q448"/>
    <mergeCell ref="R439:S440"/>
    <mergeCell ref="T439:U440"/>
    <mergeCell ref="L455:M456"/>
    <mergeCell ref="L457:M458"/>
    <mergeCell ref="N455:O456"/>
    <mergeCell ref="N453:O454"/>
    <mergeCell ref="N451:O452"/>
    <mergeCell ref="T451:U452"/>
    <mergeCell ref="P457:Q458"/>
    <mergeCell ref="R457:S458"/>
    <mergeCell ref="T457:U459"/>
    <mergeCell ref="P459:S459"/>
    <mergeCell ref="X449:Y452"/>
    <mergeCell ref="V446:W446"/>
    <mergeCell ref="V447:W447"/>
    <mergeCell ref="V448:W448"/>
    <mergeCell ref="P439:Q440"/>
    <mergeCell ref="R449:S450"/>
    <mergeCell ref="P451:Q452"/>
    <mergeCell ref="Z446:AA446"/>
    <mergeCell ref="Z447:AA447"/>
    <mergeCell ref="L437:M437"/>
    <mergeCell ref="L438:M438"/>
    <mergeCell ref="L439:M439"/>
    <mergeCell ref="L440:M440"/>
    <mergeCell ref="L441:M441"/>
    <mergeCell ref="L442:M442"/>
    <mergeCell ref="L443:M443"/>
    <mergeCell ref="L449:M450"/>
    <mergeCell ref="L451:M452"/>
    <mergeCell ref="L444:M445"/>
    <mergeCell ref="F451:G452"/>
    <mergeCell ref="N449:O450"/>
    <mergeCell ref="R444:S445"/>
    <mergeCell ref="T444:U445"/>
    <mergeCell ref="T449:U450"/>
    <mergeCell ref="N438:O438"/>
    <mergeCell ref="N437:O437"/>
    <mergeCell ref="R437:S438"/>
    <mergeCell ref="T437:U438"/>
    <mergeCell ref="J408:L408"/>
    <mergeCell ref="N436:O436"/>
    <mergeCell ref="M421:O422"/>
    <mergeCell ref="E413:F414"/>
    <mergeCell ref="G407:I407"/>
    <mergeCell ref="J432:O432"/>
    <mergeCell ref="F439:G439"/>
    <mergeCell ref="F440:G440"/>
    <mergeCell ref="H439:I439"/>
    <mergeCell ref="H440:I440"/>
    <mergeCell ref="F441:G441"/>
    <mergeCell ref="H441:I441"/>
    <mergeCell ref="J433:K433"/>
    <mergeCell ref="N441:O441"/>
    <mergeCell ref="N440:O440"/>
    <mergeCell ref="N439:O439"/>
    <mergeCell ref="H431:I431"/>
    <mergeCell ref="J431:K431"/>
    <mergeCell ref="L431:M431"/>
    <mergeCell ref="M408:O408"/>
    <mergeCell ref="L434:M434"/>
    <mergeCell ref="N434:O434"/>
    <mergeCell ref="J435:K435"/>
    <mergeCell ref="N435:O435"/>
    <mergeCell ref="L435:M435"/>
    <mergeCell ref="L436:M436"/>
    <mergeCell ref="J436:K436"/>
    <mergeCell ref="J437:K437"/>
    <mergeCell ref="J438:K438"/>
    <mergeCell ref="J439:K439"/>
    <mergeCell ref="J440:K440"/>
    <mergeCell ref="J441:K441"/>
    <mergeCell ref="M406:O406"/>
    <mergeCell ref="M407:O407"/>
    <mergeCell ref="H434:I434"/>
    <mergeCell ref="P361:P364"/>
    <mergeCell ref="Q361:Q364"/>
    <mergeCell ref="E382:E383"/>
    <mergeCell ref="E405:F405"/>
    <mergeCell ref="E406:F406"/>
    <mergeCell ref="E407:F407"/>
    <mergeCell ref="E408:F408"/>
    <mergeCell ref="M367:M374"/>
    <mergeCell ref="E411:F412"/>
    <mergeCell ref="F433:G433"/>
    <mergeCell ref="H433:I433"/>
    <mergeCell ref="F434:G434"/>
    <mergeCell ref="G408:I408"/>
    <mergeCell ref="G409:I409"/>
    <mergeCell ref="G410:I410"/>
    <mergeCell ref="G411:I412"/>
    <mergeCell ref="J407:L407"/>
    <mergeCell ref="J406:L406"/>
    <mergeCell ref="J405:L405"/>
    <mergeCell ref="J404:L404"/>
    <mergeCell ref="J428:L428"/>
    <mergeCell ref="M428:O428"/>
    <mergeCell ref="J429:O429"/>
    <mergeCell ref="E432:I432"/>
    <mergeCell ref="E409:F409"/>
    <mergeCell ref="E410:F410"/>
    <mergeCell ref="F431:G431"/>
    <mergeCell ref="M410:O410"/>
    <mergeCell ref="M411:O412"/>
    <mergeCell ref="C408:D408"/>
    <mergeCell ref="C407:D407"/>
    <mergeCell ref="E404:F404"/>
    <mergeCell ref="C344:D344"/>
    <mergeCell ref="E446:E448"/>
    <mergeCell ref="F446:G448"/>
    <mergeCell ref="H446:I448"/>
    <mergeCell ref="C446:D448"/>
    <mergeCell ref="B423:D424"/>
    <mergeCell ref="H438:I438"/>
    <mergeCell ref="E423:F424"/>
    <mergeCell ref="H436:I436"/>
    <mergeCell ref="F435:G435"/>
    <mergeCell ref="F436:G436"/>
    <mergeCell ref="H435:I435"/>
    <mergeCell ref="H442:I442"/>
    <mergeCell ref="H443:I443"/>
    <mergeCell ref="F443:G443"/>
    <mergeCell ref="F442:G442"/>
    <mergeCell ref="C442:D443"/>
    <mergeCell ref="C435:D436"/>
    <mergeCell ref="C437:D438"/>
    <mergeCell ref="C439:D440"/>
    <mergeCell ref="F437:G437"/>
    <mergeCell ref="F438:G438"/>
    <mergeCell ref="H437:I437"/>
    <mergeCell ref="Y140:Y179"/>
    <mergeCell ref="X140:X179"/>
    <mergeCell ref="B180:D182"/>
    <mergeCell ref="C158:D159"/>
    <mergeCell ref="C409:D409"/>
    <mergeCell ref="C410:D410"/>
    <mergeCell ref="E417:F418"/>
    <mergeCell ref="E419:F420"/>
    <mergeCell ref="E421:F422"/>
    <mergeCell ref="C411:D414"/>
    <mergeCell ref="E415:F416"/>
    <mergeCell ref="C444:D445"/>
    <mergeCell ref="E444:E445"/>
    <mergeCell ref="F444:G445"/>
    <mergeCell ref="H444:I445"/>
    <mergeCell ref="C315:D315"/>
    <mergeCell ref="E327:E328"/>
    <mergeCell ref="C402:D404"/>
    <mergeCell ref="H283:H304"/>
    <mergeCell ref="I283:I304"/>
    <mergeCell ref="C347:D348"/>
    <mergeCell ref="C381:D381"/>
    <mergeCell ref="C382:D383"/>
    <mergeCell ref="C335:D336"/>
    <mergeCell ref="C376:D378"/>
    <mergeCell ref="C384:D384"/>
    <mergeCell ref="C385:D385"/>
    <mergeCell ref="C350:D351"/>
    <mergeCell ref="C372:D373"/>
    <mergeCell ref="C374:D375"/>
    <mergeCell ref="C323:D324"/>
    <mergeCell ref="E403:F403"/>
    <mergeCell ref="C155:D155"/>
    <mergeCell ref="C156:D157"/>
    <mergeCell ref="C160:D163"/>
    <mergeCell ref="E160:E163"/>
    <mergeCell ref="C312:D312"/>
    <mergeCell ref="E260:E261"/>
    <mergeCell ref="C253:D254"/>
    <mergeCell ref="C256:D257"/>
    <mergeCell ref="Q213:Q240"/>
    <mergeCell ref="E213:E214"/>
    <mergeCell ref="C231:D232"/>
    <mergeCell ref="L243:L245"/>
    <mergeCell ref="F283:F284"/>
    <mergeCell ref="C295:D296"/>
    <mergeCell ref="C258:D259"/>
    <mergeCell ref="U243:U245"/>
    <mergeCell ref="T283:T305"/>
    <mergeCell ref="U283:U305"/>
    <mergeCell ref="G158:G159"/>
    <mergeCell ref="N158:N159"/>
    <mergeCell ref="A158:A159"/>
    <mergeCell ref="C173:D173"/>
    <mergeCell ref="M248:M276"/>
    <mergeCell ref="C174:D174"/>
    <mergeCell ref="J279:K279"/>
    <mergeCell ref="J280:K280"/>
    <mergeCell ref="M243:M245"/>
    <mergeCell ref="I106:I132"/>
    <mergeCell ref="H106:H132"/>
    <mergeCell ref="C142:D142"/>
    <mergeCell ref="C114:D114"/>
    <mergeCell ref="C124:D127"/>
    <mergeCell ref="C121:D121"/>
    <mergeCell ref="C143:D143"/>
    <mergeCell ref="E122:E123"/>
    <mergeCell ref="F244:G244"/>
    <mergeCell ref="E158:E159"/>
    <mergeCell ref="E180:E181"/>
    <mergeCell ref="L140:L178"/>
    <mergeCell ref="M140:M178"/>
    <mergeCell ref="L180:L182"/>
    <mergeCell ref="F180:G180"/>
    <mergeCell ref="C164:D167"/>
    <mergeCell ref="L278:L280"/>
    <mergeCell ref="M278:M280"/>
    <mergeCell ref="F136:G136"/>
    <mergeCell ref="J179:K179"/>
    <mergeCell ref="L185:L206"/>
    <mergeCell ref="M185:M206"/>
    <mergeCell ref="C217:D218"/>
    <mergeCell ref="E262:E263"/>
    <mergeCell ref="C249:D249"/>
    <mergeCell ref="R182:S182"/>
    <mergeCell ref="N179:O179"/>
    <mergeCell ref="C147:D147"/>
    <mergeCell ref="Y106:Y133"/>
    <mergeCell ref="E164:E167"/>
    <mergeCell ref="C172:D172"/>
    <mergeCell ref="C192:D193"/>
    <mergeCell ref="C194:D195"/>
    <mergeCell ref="E194:E195"/>
    <mergeCell ref="C196:D197"/>
    <mergeCell ref="E196:E197"/>
    <mergeCell ref="C150:D150"/>
    <mergeCell ref="L213:L241"/>
    <mergeCell ref="M213:M241"/>
    <mergeCell ref="V106:V130"/>
    <mergeCell ref="W106:W130"/>
    <mergeCell ref="W132:W137"/>
    <mergeCell ref="V132:V137"/>
    <mergeCell ref="F158:F159"/>
    <mergeCell ref="C176:D177"/>
    <mergeCell ref="L106:L133"/>
    <mergeCell ref="M106:M133"/>
    <mergeCell ref="C108:D108"/>
    <mergeCell ref="T208:T210"/>
    <mergeCell ref="F179:G179"/>
    <mergeCell ref="H179:H182"/>
    <mergeCell ref="Y185:Y206"/>
    <mergeCell ref="C187:D187"/>
    <mergeCell ref="C188:D189"/>
    <mergeCell ref="C190:D191"/>
    <mergeCell ref="C168:D169"/>
    <mergeCell ref="E168:E169"/>
    <mergeCell ref="V69:V98"/>
    <mergeCell ref="A160:A163"/>
    <mergeCell ref="W62:W65"/>
    <mergeCell ref="V62:V65"/>
    <mergeCell ref="V38:V60"/>
    <mergeCell ref="W38:W60"/>
    <mergeCell ref="B158:B159"/>
    <mergeCell ref="C144:D144"/>
    <mergeCell ref="P179:P182"/>
    <mergeCell ref="Q179:Q182"/>
    <mergeCell ref="C135:D137"/>
    <mergeCell ref="P134:P137"/>
    <mergeCell ref="E135:E136"/>
    <mergeCell ref="R136:S136"/>
    <mergeCell ref="I69:I98"/>
    <mergeCell ref="H100:H103"/>
    <mergeCell ref="L135:L137"/>
    <mergeCell ref="M135:M137"/>
    <mergeCell ref="P106:P132"/>
    <mergeCell ref="Q106:Q132"/>
    <mergeCell ref="E69:E70"/>
    <mergeCell ref="E74:E75"/>
    <mergeCell ref="C113:D113"/>
    <mergeCell ref="E119:E120"/>
    <mergeCell ref="J137:K137"/>
    <mergeCell ref="F137:G137"/>
    <mergeCell ref="I134:I137"/>
    <mergeCell ref="H134:H137"/>
    <mergeCell ref="C146:D146"/>
    <mergeCell ref="C170:D170"/>
    <mergeCell ref="C171:D171"/>
    <mergeCell ref="R181:S181"/>
    <mergeCell ref="C140:D141"/>
    <mergeCell ref="R137:S137"/>
    <mergeCell ref="Q134:Q137"/>
    <mergeCell ref="E140:E141"/>
    <mergeCell ref="F134:G134"/>
    <mergeCell ref="J134:K134"/>
    <mergeCell ref="C122:D123"/>
    <mergeCell ref="J136:K136"/>
    <mergeCell ref="C138:D138"/>
    <mergeCell ref="A139:AA139"/>
    <mergeCell ref="A124:A127"/>
    <mergeCell ref="C99:D100"/>
    <mergeCell ref="AD4:AY4"/>
    <mergeCell ref="C72:D73"/>
    <mergeCell ref="E72:E73"/>
    <mergeCell ref="C8:D8"/>
    <mergeCell ref="C67:D67"/>
    <mergeCell ref="A68:AA68"/>
    <mergeCell ref="C69:D70"/>
    <mergeCell ref="C71:D71"/>
    <mergeCell ref="A9:Y9"/>
    <mergeCell ref="C10:D10"/>
    <mergeCell ref="AB5:AC5"/>
    <mergeCell ref="AB8:AC8"/>
    <mergeCell ref="C19:D19"/>
    <mergeCell ref="C20:D21"/>
    <mergeCell ref="E20:E21"/>
    <mergeCell ref="C42:D42"/>
    <mergeCell ref="A115:A116"/>
    <mergeCell ref="AE8:AF8"/>
    <mergeCell ref="AE5:AF5"/>
    <mergeCell ref="A36:AA36"/>
    <mergeCell ref="A1:AA1"/>
    <mergeCell ref="A2:AA2"/>
    <mergeCell ref="A3:AA3"/>
    <mergeCell ref="A4:AA4"/>
    <mergeCell ref="A5:A7"/>
    <mergeCell ref="B5:B7"/>
    <mergeCell ref="C5:D7"/>
    <mergeCell ref="E5:E7"/>
    <mergeCell ref="F6:G6"/>
    <mergeCell ref="J6:K6"/>
    <mergeCell ref="F5:I5"/>
    <mergeCell ref="X5:Y5"/>
    <mergeCell ref="C32:D34"/>
    <mergeCell ref="C43:D44"/>
    <mergeCell ref="E43:E44"/>
    <mergeCell ref="E17:E18"/>
    <mergeCell ref="C37:D37"/>
    <mergeCell ref="E32:E33"/>
    <mergeCell ref="J38:J39"/>
    <mergeCell ref="K40:K41"/>
    <mergeCell ref="X10:X30"/>
    <mergeCell ref="C28:D29"/>
    <mergeCell ref="C11:D14"/>
    <mergeCell ref="E11:E14"/>
    <mergeCell ref="C15:D15"/>
    <mergeCell ref="C16:D16"/>
    <mergeCell ref="C17:D18"/>
    <mergeCell ref="U38:U61"/>
    <mergeCell ref="C45:D45"/>
    <mergeCell ref="Y38:Y60"/>
    <mergeCell ref="A119:A120"/>
    <mergeCell ref="C76:D76"/>
    <mergeCell ref="X69:X99"/>
    <mergeCell ref="R62:S62"/>
    <mergeCell ref="R64:S64"/>
    <mergeCell ref="R65:S65"/>
    <mergeCell ref="C59:D60"/>
    <mergeCell ref="C89:D90"/>
    <mergeCell ref="C79:D80"/>
    <mergeCell ref="A74:A75"/>
    <mergeCell ref="C74:D75"/>
    <mergeCell ref="C111:D111"/>
    <mergeCell ref="C112:D112"/>
    <mergeCell ref="C77:D78"/>
    <mergeCell ref="C115:D116"/>
    <mergeCell ref="E115:E116"/>
    <mergeCell ref="A117:A118"/>
    <mergeCell ref="A105:AA105"/>
    <mergeCell ref="E101:E102"/>
    <mergeCell ref="C117:D118"/>
    <mergeCell ref="E117:E118"/>
    <mergeCell ref="E89:E90"/>
    <mergeCell ref="C107:D107"/>
    <mergeCell ref="M38:M61"/>
    <mergeCell ref="C63:D65"/>
    <mergeCell ref="C82:D82"/>
    <mergeCell ref="C83:D84"/>
    <mergeCell ref="C109:D110"/>
    <mergeCell ref="E83:E84"/>
    <mergeCell ref="P38:P60"/>
    <mergeCell ref="C97:D98"/>
    <mergeCell ref="C47:D48"/>
    <mergeCell ref="E77:E78"/>
    <mergeCell ref="Y10:Y30"/>
    <mergeCell ref="R5:U5"/>
    <mergeCell ref="V5:W5"/>
    <mergeCell ref="C35:D35"/>
    <mergeCell ref="C38:D41"/>
    <mergeCell ref="E38:E41"/>
    <mergeCell ref="X38:X60"/>
    <mergeCell ref="J5:M5"/>
    <mergeCell ref="N5:Q5"/>
    <mergeCell ref="R11:R12"/>
    <mergeCell ref="C61:D62"/>
    <mergeCell ref="F62:G62"/>
    <mergeCell ref="J62:K62"/>
    <mergeCell ref="C49:D50"/>
    <mergeCell ref="C85:D86"/>
    <mergeCell ref="E85:E86"/>
    <mergeCell ref="C81:D81"/>
    <mergeCell ref="H62:H65"/>
    <mergeCell ref="C46:D46"/>
    <mergeCell ref="E49:E50"/>
    <mergeCell ref="S40:S41"/>
    <mergeCell ref="J69:J70"/>
    <mergeCell ref="R69:R70"/>
    <mergeCell ref="E79:E80"/>
    <mergeCell ref="L38:L61"/>
    <mergeCell ref="C30:D31"/>
    <mergeCell ref="I62:I65"/>
    <mergeCell ref="E47:E48"/>
    <mergeCell ref="S69:S70"/>
    <mergeCell ref="E63:E64"/>
    <mergeCell ref="Y69:Y99"/>
    <mergeCell ref="C401:D401"/>
    <mergeCell ref="C322:D322"/>
    <mergeCell ref="C292:D292"/>
    <mergeCell ref="E350:E351"/>
    <mergeCell ref="C345:D346"/>
    <mergeCell ref="C349:D349"/>
    <mergeCell ref="C367:D368"/>
    <mergeCell ref="E367:E368"/>
    <mergeCell ref="C342:D342"/>
    <mergeCell ref="E307:E308"/>
    <mergeCell ref="I361:I364"/>
    <mergeCell ref="E345:E346"/>
    <mergeCell ref="C320:D321"/>
    <mergeCell ref="F103:G103"/>
    <mergeCell ref="E109:E110"/>
    <mergeCell ref="C148:D148"/>
    <mergeCell ref="C149:D149"/>
    <mergeCell ref="C183:D183"/>
    <mergeCell ref="C151:D152"/>
    <mergeCell ref="E151:E152"/>
    <mergeCell ref="C153:D154"/>
    <mergeCell ref="E153:E154"/>
    <mergeCell ref="I313:I336"/>
    <mergeCell ref="H313:H336"/>
    <mergeCell ref="E320:E321"/>
    <mergeCell ref="I367:I373"/>
    <mergeCell ref="C337:D338"/>
    <mergeCell ref="E362:E363"/>
    <mergeCell ref="C362:D364"/>
    <mergeCell ref="C101:D103"/>
    <mergeCell ref="H185:H205"/>
    <mergeCell ref="C246:D246"/>
    <mergeCell ref="E376:E377"/>
    <mergeCell ref="F375:G375"/>
    <mergeCell ref="J338:K338"/>
    <mergeCell ref="H338:H341"/>
    <mergeCell ref="I338:I341"/>
    <mergeCell ref="A343:AA343"/>
    <mergeCell ref="J341:K341"/>
    <mergeCell ref="E339:E340"/>
    <mergeCell ref="U382:U394"/>
    <mergeCell ref="P403:R403"/>
    <mergeCell ref="S403:U403"/>
    <mergeCell ref="J377:K377"/>
    <mergeCell ref="J378:K378"/>
    <mergeCell ref="L367:L374"/>
    <mergeCell ref="J375:K375"/>
    <mergeCell ref="J340:K340"/>
    <mergeCell ref="N338:O338"/>
    <mergeCell ref="R338:S338"/>
    <mergeCell ref="R340:S340"/>
    <mergeCell ref="R397:S397"/>
    <mergeCell ref="R398:S398"/>
    <mergeCell ref="R361:S361"/>
    <mergeCell ref="R363:S363"/>
    <mergeCell ref="R364:S364"/>
    <mergeCell ref="N375:O375"/>
    <mergeCell ref="M401:O401"/>
    <mergeCell ref="Y367:Y378"/>
    <mergeCell ref="X382:X398"/>
    <mergeCell ref="Y382:Y398"/>
    <mergeCell ref="P395:P398"/>
    <mergeCell ref="C396:D398"/>
    <mergeCell ref="C339:D341"/>
    <mergeCell ref="P375:P378"/>
    <mergeCell ref="M307:M309"/>
    <mergeCell ref="L313:L337"/>
    <mergeCell ref="M313:M337"/>
    <mergeCell ref="L339:L341"/>
    <mergeCell ref="M339:M341"/>
    <mergeCell ref="L345:L360"/>
    <mergeCell ref="R309:S309"/>
    <mergeCell ref="R341:S341"/>
    <mergeCell ref="H306:H309"/>
    <mergeCell ref="I306:I309"/>
    <mergeCell ref="L307:L309"/>
    <mergeCell ref="N377:O377"/>
    <mergeCell ref="R375:S375"/>
    <mergeCell ref="R377:S377"/>
    <mergeCell ref="F395:G395"/>
    <mergeCell ref="F338:G338"/>
    <mergeCell ref="T307:T309"/>
    <mergeCell ref="U307:U309"/>
    <mergeCell ref="J308:K308"/>
    <mergeCell ref="J309:K309"/>
    <mergeCell ref="K286:K287"/>
    <mergeCell ref="J277:K277"/>
    <mergeCell ref="C305:D306"/>
    <mergeCell ref="T278:T280"/>
    <mergeCell ref="C313:D313"/>
    <mergeCell ref="N306:O306"/>
    <mergeCell ref="C251:D251"/>
    <mergeCell ref="C274:D275"/>
    <mergeCell ref="P306:P309"/>
    <mergeCell ref="E347:E348"/>
    <mergeCell ref="S283:S285"/>
    <mergeCell ref="H345:H359"/>
    <mergeCell ref="I345:I359"/>
    <mergeCell ref="P313:P336"/>
    <mergeCell ref="Q313:Q336"/>
    <mergeCell ref="P338:P341"/>
    <mergeCell ref="C276:D277"/>
    <mergeCell ref="C264:D265"/>
    <mergeCell ref="C317:D317"/>
    <mergeCell ref="C318:D318"/>
    <mergeCell ref="C278:D280"/>
    <mergeCell ref="C290:D290"/>
    <mergeCell ref="M345:M360"/>
    <mergeCell ref="Q338:Q341"/>
    <mergeCell ref="C291:D291"/>
    <mergeCell ref="C266:D267"/>
    <mergeCell ref="C262:D263"/>
    <mergeCell ref="O286:O287"/>
    <mergeCell ref="Y213:Y242"/>
    <mergeCell ref="E425:I425"/>
    <mergeCell ref="G413:I414"/>
    <mergeCell ref="G415:I416"/>
    <mergeCell ref="G417:I418"/>
    <mergeCell ref="G419:I420"/>
    <mergeCell ref="G421:I422"/>
    <mergeCell ref="G423:I424"/>
    <mergeCell ref="H375:H378"/>
    <mergeCell ref="I375:I378"/>
    <mergeCell ref="M423:O424"/>
    <mergeCell ref="J425:O425"/>
    <mergeCell ref="J423:L424"/>
    <mergeCell ref="J421:L422"/>
    <mergeCell ref="J419:L420"/>
    <mergeCell ref="J417:L418"/>
    <mergeCell ref="J415:L416"/>
    <mergeCell ref="J413:L414"/>
    <mergeCell ref="J402:O402"/>
    <mergeCell ref="M382:M394"/>
    <mergeCell ref="Q345:Q359"/>
    <mergeCell ref="T382:T394"/>
    <mergeCell ref="V242:W242"/>
    <mergeCell ref="U278:U280"/>
    <mergeCell ref="V304:W304"/>
    <mergeCell ref="U396:U398"/>
    <mergeCell ref="M396:M398"/>
    <mergeCell ref="P423:R424"/>
    <mergeCell ref="S423:U424"/>
    <mergeCell ref="T396:T398"/>
    <mergeCell ref="P404:R404"/>
    <mergeCell ref="L382:L394"/>
    <mergeCell ref="W249:W274"/>
    <mergeCell ref="A288:A289"/>
    <mergeCell ref="E288:E289"/>
    <mergeCell ref="E283:E287"/>
    <mergeCell ref="P425:U425"/>
    <mergeCell ref="M419:O420"/>
    <mergeCell ref="AD6:AD7"/>
    <mergeCell ref="AE6:AE7"/>
    <mergeCell ref="AF6:AF7"/>
    <mergeCell ref="C185:D186"/>
    <mergeCell ref="E185:E186"/>
    <mergeCell ref="E223:E224"/>
    <mergeCell ref="C215:D216"/>
    <mergeCell ref="E220:E221"/>
    <mergeCell ref="AD105:AH105"/>
    <mergeCell ref="AD68:AH68"/>
    <mergeCell ref="AD36:AH36"/>
    <mergeCell ref="C219:D219"/>
    <mergeCell ref="C220:D221"/>
    <mergeCell ref="B208:D210"/>
    <mergeCell ref="C211:D211"/>
    <mergeCell ref="A212:AA212"/>
    <mergeCell ref="L101:L103"/>
    <mergeCell ref="M101:M103"/>
    <mergeCell ref="C131:D132"/>
    <mergeCell ref="C133:D134"/>
    <mergeCell ref="C145:D145"/>
    <mergeCell ref="E156:E157"/>
    <mergeCell ref="R38:R39"/>
    <mergeCell ref="X106:X133"/>
    <mergeCell ref="C106:D106"/>
    <mergeCell ref="AB402:AC402"/>
    <mergeCell ref="X283:X306"/>
    <mergeCell ref="X185:X206"/>
    <mergeCell ref="AE428:AE429"/>
    <mergeCell ref="U185:U206"/>
    <mergeCell ref="P248:P275"/>
    <mergeCell ref="Q248:Q275"/>
    <mergeCell ref="A282:AA282"/>
    <mergeCell ref="J306:K306"/>
    <mergeCell ref="C252:D252"/>
    <mergeCell ref="F277:G277"/>
    <mergeCell ref="E278:E279"/>
    <mergeCell ref="F278:G278"/>
    <mergeCell ref="C288:D289"/>
    <mergeCell ref="C319:D319"/>
    <mergeCell ref="A247:AA247"/>
    <mergeCell ref="C248:D248"/>
    <mergeCell ref="C314:D314"/>
    <mergeCell ref="X248:X277"/>
    <mergeCell ref="V276:W276"/>
    <mergeCell ref="L248:L276"/>
    <mergeCell ref="F279:G279"/>
    <mergeCell ref="F280:G280"/>
    <mergeCell ref="I248:I275"/>
    <mergeCell ref="H277:H280"/>
    <mergeCell ref="I277:I280"/>
    <mergeCell ref="E253:E254"/>
    <mergeCell ref="P277:P280"/>
    <mergeCell ref="Q277:Q280"/>
    <mergeCell ref="C316:D316"/>
    <mergeCell ref="T248:T276"/>
    <mergeCell ref="E264:E265"/>
    <mergeCell ref="G283:G284"/>
    <mergeCell ref="AD365:AH365"/>
    <mergeCell ref="AD380:AH380"/>
    <mergeCell ref="AD400:AH400"/>
    <mergeCell ref="AD430:AH430"/>
    <mergeCell ref="AD247:AH247"/>
    <mergeCell ref="AD184:AH184"/>
    <mergeCell ref="AD139:AH139"/>
    <mergeCell ref="AC158:AC159"/>
    <mergeCell ref="AE158:AE159"/>
    <mergeCell ref="AB158:AB159"/>
    <mergeCell ref="AF158:AF159"/>
    <mergeCell ref="AD158:AD159"/>
    <mergeCell ref="AC283:AC284"/>
    <mergeCell ref="AF283:AF284"/>
    <mergeCell ref="AB283:AB284"/>
    <mergeCell ref="AE283:AE284"/>
    <mergeCell ref="AD283:AD284"/>
    <mergeCell ref="AD282:AH282"/>
    <mergeCell ref="AD212:AH212"/>
    <mergeCell ref="AD402:AE402"/>
    <mergeCell ref="AE405:AE422"/>
    <mergeCell ref="AD428:AD429"/>
    <mergeCell ref="AB424:AC424"/>
    <mergeCell ref="AD311:AH311"/>
    <mergeCell ref="AD343:AH343"/>
    <mergeCell ref="AD405:AD422"/>
    <mergeCell ref="AC405:AC422"/>
    <mergeCell ref="X213:X242"/>
    <mergeCell ref="O158:O159"/>
    <mergeCell ref="I10:I29"/>
    <mergeCell ref="H10:H29"/>
    <mergeCell ref="H31:H34"/>
    <mergeCell ref="I31:I34"/>
    <mergeCell ref="J11:J12"/>
    <mergeCell ref="K13:K14"/>
    <mergeCell ref="T32:T34"/>
    <mergeCell ref="U32:U34"/>
    <mergeCell ref="J34:K34"/>
    <mergeCell ref="I100:I103"/>
    <mergeCell ref="J102:K102"/>
    <mergeCell ref="T38:T61"/>
    <mergeCell ref="J31:K31"/>
    <mergeCell ref="H38:H60"/>
    <mergeCell ref="I38:I60"/>
    <mergeCell ref="P69:P98"/>
    <mergeCell ref="T101:T103"/>
    <mergeCell ref="U101:U103"/>
    <mergeCell ref="M69:M99"/>
    <mergeCell ref="Q69:Q98"/>
    <mergeCell ref="T63:T65"/>
    <mergeCell ref="U63:U65"/>
    <mergeCell ref="P213:P240"/>
    <mergeCell ref="M208:M210"/>
    <mergeCell ref="W69:W98"/>
    <mergeCell ref="R209:S209"/>
    <mergeCell ref="R210:S210"/>
    <mergeCell ref="N207:O207"/>
    <mergeCell ref="I213:I240"/>
    <mergeCell ref="P62:P65"/>
    <mergeCell ref="U135:U137"/>
    <mergeCell ref="S13:S14"/>
    <mergeCell ref="L69:L99"/>
    <mergeCell ref="R164:R165"/>
    <mergeCell ref="N31:O31"/>
    <mergeCell ref="R31:S31"/>
    <mergeCell ref="R33:S33"/>
    <mergeCell ref="N33:O33"/>
    <mergeCell ref="N34:O34"/>
    <mergeCell ref="N32:O32"/>
    <mergeCell ref="R34:S34"/>
    <mergeCell ref="F33:G33"/>
    <mergeCell ref="F135:G135"/>
    <mergeCell ref="F101:G101"/>
    <mergeCell ref="F102:G102"/>
    <mergeCell ref="Q31:Q34"/>
    <mergeCell ref="P31:P34"/>
    <mergeCell ref="Q100:Q103"/>
    <mergeCell ref="P100:P103"/>
    <mergeCell ref="O69:O70"/>
    <mergeCell ref="Q62:Q65"/>
    <mergeCell ref="Q38:Q60"/>
    <mergeCell ref="N62:O62"/>
    <mergeCell ref="C325:D326"/>
    <mergeCell ref="F100:G100"/>
    <mergeCell ref="J100:K100"/>
    <mergeCell ref="F181:G181"/>
    <mergeCell ref="J181:K181"/>
    <mergeCell ref="J182:K182"/>
    <mergeCell ref="F31:G31"/>
    <mergeCell ref="F32:G32"/>
    <mergeCell ref="H140:H177"/>
    <mergeCell ref="N6:O6"/>
    <mergeCell ref="J64:K64"/>
    <mergeCell ref="J65:K65"/>
    <mergeCell ref="J33:K33"/>
    <mergeCell ref="T69:T99"/>
    <mergeCell ref="U69:U99"/>
    <mergeCell ref="P140:P177"/>
    <mergeCell ref="Q140:Q177"/>
    <mergeCell ref="T140:T178"/>
    <mergeCell ref="U140:U178"/>
    <mergeCell ref="J103:K103"/>
    <mergeCell ref="R6:S6"/>
    <mergeCell ref="P10:P29"/>
    <mergeCell ref="Q10:Q29"/>
    <mergeCell ref="K158:K159"/>
    <mergeCell ref="J158:J159"/>
    <mergeCell ref="T10:T30"/>
    <mergeCell ref="U10:U30"/>
    <mergeCell ref="L10:L30"/>
    <mergeCell ref="M10:M30"/>
    <mergeCell ref="U106:U133"/>
    <mergeCell ref="T106:T133"/>
    <mergeCell ref="T135:T137"/>
    <mergeCell ref="U180:U182"/>
    <mergeCell ref="Q283:Q304"/>
    <mergeCell ref="K69:K70"/>
    <mergeCell ref="U248:U276"/>
    <mergeCell ref="H69:H98"/>
    <mergeCell ref="E266:E267"/>
    <mergeCell ref="T213:T241"/>
    <mergeCell ref="U213:U241"/>
    <mergeCell ref="T185:T206"/>
    <mergeCell ref="W31:W34"/>
    <mergeCell ref="V31:V34"/>
    <mergeCell ref="V10:V29"/>
    <mergeCell ref="W10:W29"/>
    <mergeCell ref="L362:L364"/>
    <mergeCell ref="M362:M364"/>
    <mergeCell ref="A311:AA311"/>
    <mergeCell ref="C360:D361"/>
    <mergeCell ref="C358:D359"/>
    <mergeCell ref="F361:G361"/>
    <mergeCell ref="C206:D207"/>
    <mergeCell ref="U345:U360"/>
    <mergeCell ref="T362:T364"/>
    <mergeCell ref="C327:D328"/>
    <mergeCell ref="R308:S308"/>
    <mergeCell ref="E295:E296"/>
    <mergeCell ref="C310:D310"/>
    <mergeCell ref="Y248:Y277"/>
    <mergeCell ref="H213:H240"/>
    <mergeCell ref="C243:D245"/>
    <mergeCell ref="E208:E209"/>
    <mergeCell ref="C225:D226"/>
    <mergeCell ref="E225:E226"/>
    <mergeCell ref="N69:N70"/>
    <mergeCell ref="J164:J165"/>
    <mergeCell ref="N164:N165"/>
    <mergeCell ref="N100:O100"/>
    <mergeCell ref="R100:S100"/>
    <mergeCell ref="R102:S102"/>
    <mergeCell ref="R103:S103"/>
    <mergeCell ref="N134:O134"/>
    <mergeCell ref="R134:S134"/>
    <mergeCell ref="I207:I210"/>
    <mergeCell ref="I242:I245"/>
    <mergeCell ref="I185:I205"/>
    <mergeCell ref="C204:D205"/>
    <mergeCell ref="H207:H210"/>
    <mergeCell ref="H242:H245"/>
    <mergeCell ref="C229:D230"/>
    <mergeCell ref="T180:T182"/>
    <mergeCell ref="C222:D222"/>
    <mergeCell ref="C227:D228"/>
    <mergeCell ref="C241:D242"/>
    <mergeCell ref="C239:D240"/>
    <mergeCell ref="E231:E232"/>
    <mergeCell ref="F207:G207"/>
    <mergeCell ref="E229:E230"/>
    <mergeCell ref="E217:E218"/>
    <mergeCell ref="E188:E189"/>
    <mergeCell ref="C213:D214"/>
    <mergeCell ref="E124:E127"/>
    <mergeCell ref="C104:D104"/>
    <mergeCell ref="C119:D120"/>
    <mergeCell ref="C87:D88"/>
    <mergeCell ref="E87:E88"/>
    <mergeCell ref="F242:G242"/>
    <mergeCell ref="F245:G245"/>
    <mergeCell ref="E227:E228"/>
    <mergeCell ref="K283:K285"/>
    <mergeCell ref="N242:O242"/>
    <mergeCell ref="R242:S242"/>
    <mergeCell ref="R244:S244"/>
    <mergeCell ref="R245:S245"/>
    <mergeCell ref="N277:O277"/>
    <mergeCell ref="R277:S277"/>
    <mergeCell ref="R279:S279"/>
    <mergeCell ref="U208:U210"/>
    <mergeCell ref="Q185:Q205"/>
    <mergeCell ref="P207:P210"/>
    <mergeCell ref="Q207:Q210"/>
    <mergeCell ref="C281:D281"/>
    <mergeCell ref="M283:M305"/>
    <mergeCell ref="N286:N287"/>
    <mergeCell ref="O283:O285"/>
    <mergeCell ref="R283:R285"/>
    <mergeCell ref="S286:S287"/>
    <mergeCell ref="C260:D261"/>
    <mergeCell ref="C250:D250"/>
    <mergeCell ref="J283:J285"/>
    <mergeCell ref="H248:H275"/>
    <mergeCell ref="E258:E259"/>
    <mergeCell ref="C223:D224"/>
    <mergeCell ref="E215:E216"/>
    <mergeCell ref="E190:E191"/>
    <mergeCell ref="P185:P205"/>
    <mergeCell ref="B407:B408"/>
    <mergeCell ref="V419:X420"/>
    <mergeCell ref="V410:X410"/>
    <mergeCell ref="V408:X408"/>
    <mergeCell ref="V409:X409"/>
    <mergeCell ref="Y413:AA414"/>
    <mergeCell ref="V205:W205"/>
    <mergeCell ref="R280:S280"/>
    <mergeCell ref="J286:J287"/>
    <mergeCell ref="Q306:Q309"/>
    <mergeCell ref="P283:P304"/>
    <mergeCell ref="B283:B284"/>
    <mergeCell ref="L376:L378"/>
    <mergeCell ref="G403:I403"/>
    <mergeCell ref="G404:I404"/>
    <mergeCell ref="A400:Y400"/>
    <mergeCell ref="P382:P393"/>
    <mergeCell ref="J395:K395"/>
    <mergeCell ref="T345:T360"/>
    <mergeCell ref="R306:S306"/>
    <mergeCell ref="N283:N285"/>
    <mergeCell ref="Y313:Y338"/>
    <mergeCell ref="T313:T337"/>
    <mergeCell ref="U313:U337"/>
    <mergeCell ref="C283:D287"/>
    <mergeCell ref="C293:D293"/>
    <mergeCell ref="C294:D294"/>
    <mergeCell ref="F306:G306"/>
    <mergeCell ref="J207:K207"/>
    <mergeCell ref="J209:K209"/>
    <mergeCell ref="J210:K210"/>
    <mergeCell ref="E243:E244"/>
    <mergeCell ref="S415:U416"/>
    <mergeCell ref="U339:U341"/>
    <mergeCell ref="E323:E324"/>
    <mergeCell ref="X313:X338"/>
    <mergeCell ref="V361:W361"/>
    <mergeCell ref="J401:L401"/>
    <mergeCell ref="U362:U364"/>
    <mergeCell ref="P367:P373"/>
    <mergeCell ref="Q367:Q373"/>
    <mergeCell ref="T367:T374"/>
    <mergeCell ref="U367:U374"/>
    <mergeCell ref="Q382:Q393"/>
    <mergeCell ref="P345:P359"/>
    <mergeCell ref="T376:T378"/>
    <mergeCell ref="U376:U378"/>
    <mergeCell ref="V402:AA402"/>
    <mergeCell ref="V403:X403"/>
    <mergeCell ref="V404:X404"/>
    <mergeCell ref="L396:L398"/>
    <mergeCell ref="T339:T341"/>
    <mergeCell ref="S413:U414"/>
    <mergeCell ref="N395:O395"/>
    <mergeCell ref="M376:M378"/>
    <mergeCell ref="J397:K397"/>
    <mergeCell ref="H367:H373"/>
    <mergeCell ref="E402:I402"/>
    <mergeCell ref="Q395:Q398"/>
    <mergeCell ref="H361:H364"/>
    <mergeCell ref="J361:K361"/>
    <mergeCell ref="J363:K363"/>
    <mergeCell ref="J364:K364"/>
    <mergeCell ref="R378:S378"/>
    <mergeCell ref="V426:X426"/>
    <mergeCell ref="Y426:AA426"/>
    <mergeCell ref="V427:AA427"/>
    <mergeCell ref="V428:X428"/>
    <mergeCell ref="Y428:AA428"/>
    <mergeCell ref="V429:AA429"/>
    <mergeCell ref="V441:W441"/>
    <mergeCell ref="V432:AA432"/>
    <mergeCell ref="B428:D429"/>
    <mergeCell ref="E428:I429"/>
    <mergeCell ref="F455:G456"/>
    <mergeCell ref="J461:O461"/>
    <mergeCell ref="E453:E454"/>
    <mergeCell ref="E455:E456"/>
    <mergeCell ref="C449:D452"/>
    <mergeCell ref="C489:D489"/>
    <mergeCell ref="F453:G454"/>
    <mergeCell ref="B426:D427"/>
    <mergeCell ref="B479:B482"/>
    <mergeCell ref="C468:M468"/>
    <mergeCell ref="B460:D461"/>
    <mergeCell ref="C479:H480"/>
    <mergeCell ref="B457:D458"/>
    <mergeCell ref="B451:B452"/>
    <mergeCell ref="C431:D431"/>
    <mergeCell ref="E449:E450"/>
    <mergeCell ref="E451:E452"/>
    <mergeCell ref="F449:G450"/>
    <mergeCell ref="T446:U448"/>
    <mergeCell ref="P449:Q450"/>
    <mergeCell ref="H451:I452"/>
    <mergeCell ref="H449:I450"/>
    <mergeCell ref="J434:K434"/>
    <mergeCell ref="N431:O431"/>
    <mergeCell ref="M409:O409"/>
    <mergeCell ref="B409:B410"/>
    <mergeCell ref="B411:B412"/>
    <mergeCell ref="E503:F503"/>
    <mergeCell ref="G503:H503"/>
    <mergeCell ref="C506:D506"/>
    <mergeCell ref="E506:H506"/>
    <mergeCell ref="E489:H489"/>
    <mergeCell ref="C505:D505"/>
    <mergeCell ref="E505:H505"/>
    <mergeCell ref="C504:D504"/>
    <mergeCell ref="E504:H504"/>
    <mergeCell ref="G502:H502"/>
    <mergeCell ref="E486:F486"/>
    <mergeCell ref="G486:H486"/>
    <mergeCell ref="G493:H493"/>
    <mergeCell ref="G494:H494"/>
    <mergeCell ref="E492:F492"/>
    <mergeCell ref="C441:D441"/>
    <mergeCell ref="G497:H497"/>
    <mergeCell ref="B415:B416"/>
    <mergeCell ref="C415:D418"/>
    <mergeCell ref="B417:B418"/>
    <mergeCell ref="B419:B420"/>
    <mergeCell ref="B413:B414"/>
    <mergeCell ref="J411:L412"/>
    <mergeCell ref="J410:L410"/>
    <mergeCell ref="J409:L409"/>
    <mergeCell ref="J444:K445"/>
    <mergeCell ref="J446:K448"/>
    <mergeCell ref="AK444:AM448"/>
    <mergeCell ref="B459:D459"/>
    <mergeCell ref="E495:F495"/>
    <mergeCell ref="G485:H485"/>
    <mergeCell ref="E485:F485"/>
    <mergeCell ref="G488:H488"/>
    <mergeCell ref="E496:F496"/>
    <mergeCell ref="E488:F488"/>
    <mergeCell ref="E487:F487"/>
    <mergeCell ref="E490:F490"/>
    <mergeCell ref="G490:H490"/>
    <mergeCell ref="J442:K442"/>
    <mergeCell ref="J443:K443"/>
    <mergeCell ref="J449:K450"/>
    <mergeCell ref="J451:K452"/>
    <mergeCell ref="Z445:AA445"/>
    <mergeCell ref="E538:E539"/>
    <mergeCell ref="C453:D456"/>
    <mergeCell ref="B453:B454"/>
    <mergeCell ref="B444:B445"/>
    <mergeCell ref="B446:B448"/>
    <mergeCell ref="B520:E521"/>
    <mergeCell ref="B522:C522"/>
    <mergeCell ref="D522:E522"/>
    <mergeCell ref="L446:M448"/>
    <mergeCell ref="X447:Y447"/>
    <mergeCell ref="X448:Y448"/>
    <mergeCell ref="V449:W452"/>
    <mergeCell ref="X442:Y442"/>
    <mergeCell ref="X445:Y445"/>
    <mergeCell ref="Z444:AA444"/>
    <mergeCell ref="J466:M466"/>
    <mergeCell ref="V411:X412"/>
    <mergeCell ref="V425:AA425"/>
    <mergeCell ref="V423:X424"/>
    <mergeCell ref="C419:D422"/>
    <mergeCell ref="B425:D425"/>
    <mergeCell ref="A538:A539"/>
    <mergeCell ref="E426:I427"/>
    <mergeCell ref="J426:L426"/>
    <mergeCell ref="M426:O426"/>
    <mergeCell ref="J427:O427"/>
    <mergeCell ref="B432:B434"/>
    <mergeCell ref="C432:D434"/>
    <mergeCell ref="E481:H481"/>
    <mergeCell ref="C481:D481"/>
    <mergeCell ref="E482:F482"/>
    <mergeCell ref="G482:H482"/>
    <mergeCell ref="C469:M469"/>
    <mergeCell ref="B449:B450"/>
    <mergeCell ref="B538:B539"/>
    <mergeCell ref="C538:C539"/>
    <mergeCell ref="D538:D539"/>
    <mergeCell ref="B455:B456"/>
    <mergeCell ref="A430:AA430"/>
    <mergeCell ref="E507:H507"/>
    <mergeCell ref="C507:D507"/>
    <mergeCell ref="E499:F499"/>
    <mergeCell ref="B421:B422"/>
    <mergeCell ref="M413:O414"/>
    <mergeCell ref="M415:O416"/>
    <mergeCell ref="M417:O418"/>
    <mergeCell ref="L433:M433"/>
    <mergeCell ref="N433:O433"/>
  </mergeCells>
  <pageMargins left="0.98425196850393704" right="0.70866141732283461" top="0.74803149606299213" bottom="0.74803149606299213" header="0.31496062992125984" footer="0.31496062992125984"/>
  <pageSetup paperSize="9" scale="1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activeCell="D6" sqref="D6"/>
    </sheetView>
  </sheetViews>
  <sheetFormatPr defaultRowHeight="15"/>
  <cols>
    <col min="1" max="1" width="6.7109375" customWidth="1"/>
    <col min="2" max="2" width="14.7109375" customWidth="1"/>
    <col min="3" max="3" width="7.7109375" style="81" customWidth="1"/>
    <col min="4" max="4" width="13.7109375" customWidth="1"/>
    <col min="5" max="5" width="13.7109375" style="81" customWidth="1"/>
    <col min="6" max="6" width="13.7109375" customWidth="1"/>
    <col min="7" max="9" width="10.7109375" customWidth="1"/>
  </cols>
  <sheetData>
    <row r="1" spans="1:9" s="81" customFormat="1"/>
    <row r="2" spans="1:9" ht="18.75" customHeight="1">
      <c r="A2" s="1542" t="s">
        <v>233</v>
      </c>
      <c r="B2" s="869" t="s">
        <v>334</v>
      </c>
      <c r="C2" s="1529" t="s">
        <v>380</v>
      </c>
      <c r="D2" s="1545" t="s">
        <v>377</v>
      </c>
      <c r="E2" s="1546"/>
      <c r="F2" s="1547"/>
      <c r="G2" s="1537"/>
      <c r="H2" s="1538"/>
      <c r="I2" s="572"/>
    </row>
    <row r="3" spans="1:9" ht="15.75" customHeight="1">
      <c r="A3" s="1543"/>
      <c r="B3" s="870"/>
      <c r="C3" s="1530"/>
      <c r="D3" s="1548"/>
      <c r="E3" s="1549"/>
      <c r="F3" s="1550"/>
      <c r="G3" s="1537"/>
      <c r="H3" s="1538"/>
      <c r="I3" s="572"/>
    </row>
    <row r="4" spans="1:9" ht="18.75" customHeight="1">
      <c r="A4" s="1543"/>
      <c r="B4" s="870"/>
      <c r="C4" s="1530"/>
      <c r="D4" s="1551"/>
      <c r="E4" s="1552"/>
      <c r="F4" s="1553"/>
      <c r="G4" s="1537"/>
      <c r="H4" s="1538"/>
      <c r="I4" s="572"/>
    </row>
    <row r="5" spans="1:9" ht="15.75" customHeight="1">
      <c r="A5" s="1544"/>
      <c r="B5" s="871"/>
      <c r="C5" s="1531"/>
      <c r="D5" s="606" t="s">
        <v>335</v>
      </c>
      <c r="E5" s="606" t="s">
        <v>336</v>
      </c>
      <c r="F5" s="607" t="s">
        <v>359</v>
      </c>
      <c r="G5" s="565"/>
      <c r="H5" s="566"/>
      <c r="I5" s="544"/>
    </row>
    <row r="6" spans="1:9" ht="18.75" customHeight="1">
      <c r="A6" s="1532">
        <v>1</v>
      </c>
      <c r="B6" s="869" t="s">
        <v>20</v>
      </c>
      <c r="C6" s="540">
        <v>3</v>
      </c>
      <c r="D6" s="551">
        <f>'мощность по секциям испр.'!J243</f>
        <v>29.23772000006511</v>
      </c>
      <c r="E6" s="546">
        <f>'мощность по секциям испр.'!K243</f>
        <v>42.407719999967469</v>
      </c>
      <c r="F6" s="573">
        <f>D6+E6</f>
        <v>71.645440000032579</v>
      </c>
      <c r="G6" s="560"/>
      <c r="H6" s="560"/>
      <c r="I6" s="567"/>
    </row>
    <row r="7" spans="1:9" s="81" customFormat="1" ht="18.75" customHeight="1" thickBot="1">
      <c r="A7" s="1533"/>
      <c r="B7" s="1528"/>
      <c r="C7" s="559">
        <v>2</v>
      </c>
      <c r="D7" s="1527">
        <f>'мощность по секциям испр.'!J245</f>
        <v>29.23772000006511</v>
      </c>
      <c r="E7" s="1527"/>
      <c r="F7" s="564">
        <f>D7</f>
        <v>29.23772000006511</v>
      </c>
      <c r="G7" s="576"/>
      <c r="H7" s="577"/>
      <c r="I7" s="548"/>
    </row>
    <row r="8" spans="1:9" ht="18.75">
      <c r="A8" s="1034">
        <v>2</v>
      </c>
      <c r="B8" s="1516" t="s">
        <v>14</v>
      </c>
      <c r="C8" s="550">
        <v>3</v>
      </c>
      <c r="D8" s="552">
        <f>'мощность по секциям испр.'!J278</f>
        <v>192.89277000005544</v>
      </c>
      <c r="E8" s="552">
        <f>'мощность по секциям испр.'!K278</f>
        <v>178.79276999997276</v>
      </c>
      <c r="F8" s="545">
        <f>D8+E8</f>
        <v>371.6855400000282</v>
      </c>
      <c r="G8" s="569"/>
      <c r="H8" s="569"/>
      <c r="I8" s="567"/>
    </row>
    <row r="9" spans="1:9" s="81" customFormat="1" ht="19.5" thickBot="1">
      <c r="A9" s="938"/>
      <c r="B9" s="1517"/>
      <c r="C9" s="542">
        <v>2</v>
      </c>
      <c r="D9" s="1527">
        <f>'мощность по секциям испр.'!J280</f>
        <v>178.79276999997276</v>
      </c>
      <c r="E9" s="1527"/>
      <c r="F9" s="564">
        <f>D9</f>
        <v>178.79276999997276</v>
      </c>
      <c r="G9" s="1540"/>
      <c r="H9" s="1541"/>
      <c r="I9" s="570"/>
    </row>
    <row r="10" spans="1:9" ht="18.75">
      <c r="A10" s="1034">
        <v>3</v>
      </c>
      <c r="B10" s="1516" t="s">
        <v>19</v>
      </c>
      <c r="C10" s="550">
        <v>3</v>
      </c>
      <c r="D10" s="552">
        <f>'мощность по секциям испр.'!J307</f>
        <v>438.2175499999621</v>
      </c>
      <c r="E10" s="552">
        <f>'мощность по секциям испр.'!K307</f>
        <v>403.29000000001315</v>
      </c>
      <c r="F10" s="574">
        <f>D10+E10</f>
        <v>841.50754999997525</v>
      </c>
      <c r="G10" s="560"/>
      <c r="H10" s="560"/>
      <c r="I10" s="567"/>
    </row>
    <row r="11" spans="1:9" s="81" customFormat="1" ht="19.5" thickBot="1">
      <c r="A11" s="938"/>
      <c r="B11" s="1517"/>
      <c r="C11" s="542">
        <v>2</v>
      </c>
      <c r="D11" s="1527">
        <f>'мощность по секциям испр.'!J309</f>
        <v>403.29000000001315</v>
      </c>
      <c r="E11" s="1527"/>
      <c r="F11" s="549">
        <f>D11</f>
        <v>403.29000000001315</v>
      </c>
      <c r="G11" s="576"/>
      <c r="H11" s="577"/>
      <c r="I11" s="548"/>
    </row>
    <row r="12" spans="1:9" ht="18.75">
      <c r="A12" s="1034">
        <v>4</v>
      </c>
      <c r="B12" s="1516" t="s">
        <v>228</v>
      </c>
      <c r="C12" s="550">
        <v>3</v>
      </c>
      <c r="D12" s="552">
        <f>'мощность по секциям испр.'!J339</f>
        <v>267.38352017518622</v>
      </c>
      <c r="E12" s="552">
        <f>'мощность по секциям испр.'!K339</f>
        <v>334.48352017516214</v>
      </c>
      <c r="F12" s="575">
        <f>D12+E12</f>
        <v>601.86704035034836</v>
      </c>
      <c r="G12" s="560"/>
      <c r="H12" s="560"/>
      <c r="I12" s="567"/>
    </row>
    <row r="13" spans="1:9" s="81" customFormat="1" ht="19.5" thickBot="1">
      <c r="A13" s="938"/>
      <c r="B13" s="1517"/>
      <c r="C13" s="542">
        <v>2</v>
      </c>
      <c r="D13" s="1527">
        <f>'мощность по секциям испр.'!J341</f>
        <v>267.38352017518622</v>
      </c>
      <c r="E13" s="1527"/>
      <c r="F13" s="549">
        <f>D13</f>
        <v>267.38352017518622</v>
      </c>
      <c r="G13" s="576"/>
      <c r="H13" s="577"/>
      <c r="I13" s="548"/>
    </row>
    <row r="14" spans="1:9" s="81" customFormat="1" ht="18.75">
      <c r="A14" s="1034">
        <v>5</v>
      </c>
      <c r="B14" s="1516" t="s">
        <v>229</v>
      </c>
      <c r="C14" s="550">
        <v>3</v>
      </c>
      <c r="D14" s="552">
        <f>'мощность по секциям испр.'!J362</f>
        <v>443.07163999998778</v>
      </c>
      <c r="E14" s="552">
        <f>'мощность по секциям испр.'!K362</f>
        <v>467.37515999998834</v>
      </c>
      <c r="F14" s="545">
        <f>D14+E14</f>
        <v>910.44679999997607</v>
      </c>
      <c r="G14" s="560"/>
      <c r="H14" s="560"/>
      <c r="I14" s="548"/>
    </row>
    <row r="15" spans="1:9" ht="19.5" thickBot="1">
      <c r="A15" s="938"/>
      <c r="B15" s="1517"/>
      <c r="C15" s="562">
        <v>2</v>
      </c>
      <c r="D15" s="946">
        <f>'мощность по секциям испр.'!J364</f>
        <v>443.07163999998778</v>
      </c>
      <c r="E15" s="1539"/>
      <c r="F15" s="549">
        <f>D15</f>
        <v>443.07163999998778</v>
      </c>
      <c r="G15" s="576"/>
      <c r="H15" s="560"/>
      <c r="I15" s="548"/>
    </row>
    <row r="16" spans="1:9" s="81" customFormat="1" ht="18.75">
      <c r="A16" s="1034">
        <v>6</v>
      </c>
      <c r="B16" s="1516" t="s">
        <v>18</v>
      </c>
      <c r="C16" s="550">
        <v>3</v>
      </c>
      <c r="D16" s="552">
        <f>'мощность по секциям испр.'!J376</f>
        <v>324.00000000016371</v>
      </c>
      <c r="E16" s="552">
        <f>'мощность по секциям испр.'!K376</f>
        <v>324.00000000016371</v>
      </c>
      <c r="F16" s="574">
        <f>D16+E16</f>
        <v>648.00000000032742</v>
      </c>
      <c r="G16" s="560"/>
      <c r="H16" s="560"/>
      <c r="I16" s="567"/>
    </row>
    <row r="17" spans="1:11" ht="19.5" thickBot="1">
      <c r="A17" s="938"/>
      <c r="B17" s="1517"/>
      <c r="C17" s="557">
        <v>2</v>
      </c>
      <c r="D17" s="1040">
        <f>'мощность по секциям испр.'!J378</f>
        <v>324.00000000016371</v>
      </c>
      <c r="E17" s="1040"/>
      <c r="F17" s="602">
        <f>D17</f>
        <v>324.00000000016371</v>
      </c>
      <c r="G17" s="578"/>
      <c r="H17" s="579"/>
      <c r="I17" s="571"/>
    </row>
    <row r="18" spans="1:11" s="81" customFormat="1" ht="20.25">
      <c r="A18" s="1034">
        <v>7</v>
      </c>
      <c r="B18" s="1534" t="s">
        <v>231</v>
      </c>
      <c r="C18" s="604" t="s">
        <v>330</v>
      </c>
      <c r="D18" s="1536">
        <f>'мощность по секциям испр.'!J426</f>
        <v>2309.7756501753888</v>
      </c>
      <c r="E18" s="1536"/>
      <c r="F18" s="1536"/>
      <c r="G18" s="579"/>
      <c r="H18" s="579"/>
      <c r="I18" s="571"/>
    </row>
    <row r="19" spans="1:11" s="81" customFormat="1" ht="21" thickBot="1">
      <c r="A19" s="938"/>
      <c r="B19" s="1535"/>
      <c r="C19" s="603" t="s">
        <v>143</v>
      </c>
      <c r="D19" s="1512">
        <f>'мощность по секциям испр.'!M426</f>
        <v>2309.7756501753888</v>
      </c>
      <c r="E19" s="1513"/>
      <c r="F19" s="1514"/>
      <c r="G19" s="579"/>
      <c r="H19" s="579"/>
      <c r="I19" s="571"/>
    </row>
    <row r="20" spans="1:11" ht="18" customHeight="1">
      <c r="A20" s="1034">
        <v>8</v>
      </c>
      <c r="B20" s="1518" t="s">
        <v>21</v>
      </c>
      <c r="C20" s="547">
        <v>3</v>
      </c>
      <c r="D20" s="545">
        <f>'мощность по секциям испр.'!J32</f>
        <v>179.20814000002645</v>
      </c>
      <c r="E20" s="545">
        <f>'мощность по секциям испр.'!K32</f>
        <v>227.80814000000953</v>
      </c>
      <c r="F20" s="545">
        <f>D20+E20</f>
        <v>407.01628000003598</v>
      </c>
      <c r="G20" s="580"/>
      <c r="H20" s="580"/>
      <c r="I20" s="580"/>
    </row>
    <row r="21" spans="1:11" s="81" customFormat="1" ht="18" customHeight="1" thickBot="1">
      <c r="A21" s="938"/>
      <c r="B21" s="1519"/>
      <c r="C21" s="555">
        <v>2</v>
      </c>
      <c r="D21" s="1102">
        <f>'мощность по секциям испр.'!J34</f>
        <v>179.20814000002645</v>
      </c>
      <c r="E21" s="1102"/>
      <c r="F21" s="549">
        <f>D21</f>
        <v>179.20814000002645</v>
      </c>
      <c r="G21" s="580"/>
      <c r="H21" s="580"/>
      <c r="I21" s="580"/>
    </row>
    <row r="22" spans="1:11" ht="18.75">
      <c r="A22" s="1034">
        <v>9</v>
      </c>
      <c r="B22" s="1516" t="s">
        <v>227</v>
      </c>
      <c r="C22" s="550">
        <v>3</v>
      </c>
      <c r="D22" s="350">
        <f>'мощность по секциям испр.'!J63</f>
        <v>162.48579423812279</v>
      </c>
      <c r="E22" s="350">
        <f>'мощность по секциям испр.'!K63</f>
        <v>178.6318800000094</v>
      </c>
      <c r="F22" s="582">
        <f>D22+E22</f>
        <v>341.11767423813217</v>
      </c>
      <c r="G22" s="560"/>
      <c r="H22" s="560"/>
      <c r="I22" s="556"/>
    </row>
    <row r="23" spans="1:11" s="81" customFormat="1" ht="19.5" thickBot="1">
      <c r="A23" s="938"/>
      <c r="B23" s="1517"/>
      <c r="C23" s="562">
        <v>2</v>
      </c>
      <c r="D23" s="946">
        <f>'мощность по секциям испр.'!J65</f>
        <v>162.48579423812279</v>
      </c>
      <c r="E23" s="947"/>
      <c r="F23" s="583">
        <f>D23</f>
        <v>162.48579423812279</v>
      </c>
      <c r="G23" s="560"/>
      <c r="H23" s="560"/>
      <c r="I23" s="556"/>
    </row>
    <row r="24" spans="1:11" ht="18.75">
      <c r="A24" s="1034">
        <v>10</v>
      </c>
      <c r="B24" s="1516" t="s">
        <v>226</v>
      </c>
      <c r="C24" s="550">
        <v>3</v>
      </c>
      <c r="D24" s="350">
        <f>'мощность по секциям испр.'!J101</f>
        <v>163.7320800001205</v>
      </c>
      <c r="E24" s="350">
        <f>'мощность по секциям испр.'!K101</f>
        <v>182.71710094188589</v>
      </c>
      <c r="F24" s="582">
        <f>D24+E24</f>
        <v>346.44918094200636</v>
      </c>
      <c r="G24" s="563"/>
      <c r="H24" s="558"/>
      <c r="I24" s="556"/>
    </row>
    <row r="25" spans="1:11" s="81" customFormat="1" ht="19.5" thickBot="1">
      <c r="A25" s="938"/>
      <c r="B25" s="1517"/>
      <c r="C25" s="542">
        <v>2</v>
      </c>
      <c r="D25" s="946">
        <f>'мощность по секциям испр.'!J103</f>
        <v>163.7320800001205</v>
      </c>
      <c r="E25" s="947"/>
      <c r="F25" s="584">
        <f>D25</f>
        <v>163.7320800001205</v>
      </c>
      <c r="G25" s="563"/>
      <c r="H25" s="558"/>
      <c r="I25" s="556"/>
    </row>
    <row r="26" spans="1:11" ht="18.75">
      <c r="A26" s="915">
        <v>11</v>
      </c>
      <c r="B26" s="922" t="s">
        <v>225</v>
      </c>
      <c r="C26" s="541">
        <v>3</v>
      </c>
      <c r="D26" s="552">
        <f>'мощность по секциям испр.'!J135</f>
        <v>178.16746999986026</v>
      </c>
      <c r="E26" s="552">
        <f>'мощность по секциям испр.'!K135</f>
        <v>169.76897000014958</v>
      </c>
      <c r="F26" s="574">
        <f>D26+E26</f>
        <v>347.93644000000984</v>
      </c>
      <c r="G26" s="563"/>
      <c r="H26" s="558"/>
      <c r="I26" s="556"/>
      <c r="K26" s="601"/>
    </row>
    <row r="27" spans="1:11" ht="19.5" thickBot="1">
      <c r="A27" s="938"/>
      <c r="B27" s="1517"/>
      <c r="C27" s="542">
        <v>2</v>
      </c>
      <c r="D27" s="946">
        <f>'мощность по секциям испр.'!J137</f>
        <v>169.76897000014958</v>
      </c>
      <c r="E27" s="947"/>
      <c r="F27" s="584">
        <f>D27</f>
        <v>169.76897000014958</v>
      </c>
      <c r="G27" s="563"/>
      <c r="H27" s="558"/>
      <c r="I27" s="556"/>
    </row>
    <row r="28" spans="1:11" ht="18.75">
      <c r="A28" s="1034">
        <v>12</v>
      </c>
      <c r="B28" s="1516" t="s">
        <v>224</v>
      </c>
      <c r="C28" s="550">
        <v>3</v>
      </c>
      <c r="D28" s="350">
        <f>'мощность по секциям испр.'!J180</f>
        <v>39.840000000139469</v>
      </c>
      <c r="E28" s="350">
        <f>'мощность по секциям испр.'!K180</f>
        <v>102.39400000005736</v>
      </c>
      <c r="F28" s="582">
        <f>D28+E28</f>
        <v>142.23400000019683</v>
      </c>
      <c r="G28" s="563"/>
      <c r="H28" s="558"/>
      <c r="I28" s="556"/>
    </row>
    <row r="29" spans="1:11" s="81" customFormat="1" ht="19.5" thickBot="1">
      <c r="A29" s="938"/>
      <c r="B29" s="1517"/>
      <c r="C29" s="542">
        <v>2</v>
      </c>
      <c r="D29" s="946">
        <f>'мощность по секциям испр.'!J182</f>
        <v>39.840000000139469</v>
      </c>
      <c r="E29" s="947"/>
      <c r="F29" s="584">
        <f>D29</f>
        <v>39.840000000139469</v>
      </c>
      <c r="G29" s="563"/>
      <c r="H29" s="558"/>
      <c r="I29" s="556"/>
    </row>
    <row r="30" spans="1:11" ht="18.75">
      <c r="A30" s="1034">
        <v>13</v>
      </c>
      <c r="B30" s="1516" t="s">
        <v>223</v>
      </c>
      <c r="C30" s="550">
        <v>3</v>
      </c>
      <c r="D30" s="350">
        <f>'мощность по секциям испр.'!J208</f>
        <v>204.7435699997811</v>
      </c>
      <c r="E30" s="350">
        <f>'мощность по секциям испр.'!K208</f>
        <v>150.25156999981076</v>
      </c>
      <c r="F30" s="582">
        <f>D30+E30</f>
        <v>354.99513999959186</v>
      </c>
      <c r="G30" s="563"/>
      <c r="H30" s="558"/>
      <c r="I30" s="556"/>
    </row>
    <row r="31" spans="1:11" s="81" customFormat="1" ht="19.5" thickBot="1">
      <c r="A31" s="938"/>
      <c r="B31" s="1517"/>
      <c r="C31" s="542">
        <v>2</v>
      </c>
      <c r="D31" s="946">
        <f>'мощность по секциям испр.'!J210</f>
        <v>150.25156999981076</v>
      </c>
      <c r="E31" s="947"/>
      <c r="F31" s="584">
        <f>D31</f>
        <v>150.25156999981076</v>
      </c>
      <c r="G31" s="563"/>
      <c r="H31" s="558"/>
      <c r="I31" s="556"/>
    </row>
    <row r="32" spans="1:11" ht="18.75">
      <c r="A32" s="1034">
        <v>14</v>
      </c>
      <c r="B32" s="1516" t="s">
        <v>230</v>
      </c>
      <c r="C32" s="550">
        <v>3</v>
      </c>
      <c r="D32" s="350">
        <f>'мощность по секциям испр.'!J396</f>
        <v>75.427999999994213</v>
      </c>
      <c r="E32" s="561">
        <f>'мощность по секциям испр.'!K396</f>
        <v>61.700000000009823</v>
      </c>
      <c r="F32" s="582">
        <f>D32+E32</f>
        <v>137.12800000000402</v>
      </c>
      <c r="G32" s="563"/>
      <c r="H32" s="558"/>
      <c r="I32" s="556"/>
    </row>
    <row r="33" spans="1:9" s="81" customFormat="1" ht="19.5" thickBot="1">
      <c r="A33" s="915"/>
      <c r="B33" s="1517"/>
      <c r="C33" s="543">
        <v>2</v>
      </c>
      <c r="D33" s="946">
        <f>'мощность по секциям испр.'!J398</f>
        <v>61.700000000009823</v>
      </c>
      <c r="E33" s="947"/>
      <c r="F33" s="584">
        <f>D33</f>
        <v>61.700000000009823</v>
      </c>
      <c r="G33" s="563"/>
      <c r="H33" s="558"/>
      <c r="I33" s="556"/>
    </row>
    <row r="34" spans="1:9" s="81" customFormat="1" ht="18.75" customHeight="1">
      <c r="A34" s="908">
        <v>15</v>
      </c>
      <c r="B34" s="1525" t="s">
        <v>232</v>
      </c>
      <c r="C34" s="595" t="s">
        <v>330</v>
      </c>
      <c r="D34" s="1520">
        <f>'мощность по секциям испр.'!J460</f>
        <v>5866.124725355593</v>
      </c>
      <c r="E34" s="1391"/>
      <c r="F34" s="1521"/>
      <c r="G34" s="558"/>
      <c r="H34" s="558"/>
      <c r="I34" s="556"/>
    </row>
    <row r="35" spans="1:9" s="81" customFormat="1" ht="18.75" customHeight="1">
      <c r="A35" s="910"/>
      <c r="B35" s="1526"/>
      <c r="C35" s="587" t="s">
        <v>143</v>
      </c>
      <c r="D35" s="1522">
        <f>'мощность по секциям испр.'!L460</f>
        <v>3898.1247253562915</v>
      </c>
      <c r="E35" s="1523"/>
      <c r="F35" s="1524"/>
      <c r="G35" s="558"/>
      <c r="H35" s="558"/>
      <c r="I35" s="556"/>
    </row>
    <row r="36" spans="1:9" s="81" customFormat="1" ht="24" customHeight="1">
      <c r="A36" s="639">
        <v>16</v>
      </c>
      <c r="B36" s="637" t="s">
        <v>359</v>
      </c>
      <c r="C36" s="637"/>
      <c r="D36" s="777">
        <f>'мощность по секциям испр.'!J465</f>
        <v>2498.2494507118845</v>
      </c>
      <c r="E36" s="778"/>
      <c r="F36" s="638">
        <f>D36</f>
        <v>2498.2494507118845</v>
      </c>
      <c r="G36" s="558"/>
      <c r="H36" s="558"/>
      <c r="I36" s="556"/>
    </row>
    <row r="37" spans="1:9" s="81" customFormat="1" ht="18.75">
      <c r="A37" s="581"/>
      <c r="B37" s="1"/>
      <c r="C37" s="1"/>
      <c r="D37" s="558"/>
      <c r="E37" s="558"/>
      <c r="F37" s="568"/>
      <c r="G37" s="558"/>
      <c r="H37" s="558"/>
      <c r="I37" s="556"/>
    </row>
    <row r="38" spans="1:9" s="81" customFormat="1" ht="18.75">
      <c r="A38" s="581"/>
      <c r="B38" s="1"/>
      <c r="C38" s="1"/>
      <c r="D38" s="558"/>
      <c r="E38" s="558"/>
      <c r="F38" s="568"/>
      <c r="G38" s="558"/>
      <c r="H38" s="558"/>
      <c r="I38" s="556"/>
    </row>
    <row r="39" spans="1:9" s="81" customFormat="1" ht="15.75">
      <c r="A39" s="1542" t="s">
        <v>233</v>
      </c>
      <c r="B39" s="869" t="s">
        <v>334</v>
      </c>
      <c r="C39" s="1529" t="s">
        <v>380</v>
      </c>
      <c r="D39" s="1545" t="s">
        <v>381</v>
      </c>
      <c r="E39" s="1546"/>
      <c r="F39" s="1547"/>
      <c r="G39" s="558"/>
      <c r="H39" s="558"/>
      <c r="I39" s="556"/>
    </row>
    <row r="40" spans="1:9" s="81" customFormat="1" ht="15.75">
      <c r="A40" s="1543"/>
      <c r="B40" s="870"/>
      <c r="C40" s="1530"/>
      <c r="D40" s="1548"/>
      <c r="E40" s="1549"/>
      <c r="F40" s="1550"/>
      <c r="G40" s="558"/>
      <c r="H40" s="558"/>
      <c r="I40" s="556"/>
    </row>
    <row r="41" spans="1:9" s="81" customFormat="1" ht="15.75">
      <c r="A41" s="1543"/>
      <c r="B41" s="870"/>
      <c r="C41" s="1530"/>
      <c r="D41" s="1551"/>
      <c r="E41" s="1552"/>
      <c r="F41" s="1553"/>
      <c r="G41" s="558"/>
      <c r="H41" s="558"/>
      <c r="I41" s="556"/>
    </row>
    <row r="42" spans="1:9" s="81" customFormat="1" ht="15.75">
      <c r="A42" s="1544"/>
      <c r="B42" s="871"/>
      <c r="C42" s="1531"/>
      <c r="D42" s="606" t="s">
        <v>335</v>
      </c>
      <c r="E42" s="606" t="s">
        <v>336</v>
      </c>
      <c r="F42" s="607" t="s">
        <v>359</v>
      </c>
      <c r="G42" s="558"/>
      <c r="H42" s="558"/>
      <c r="I42" s="556"/>
    </row>
    <row r="43" spans="1:9" s="81" customFormat="1" ht="18.75">
      <c r="A43" s="1532">
        <v>1</v>
      </c>
      <c r="B43" s="869" t="s">
        <v>20</v>
      </c>
      <c r="C43" s="585">
        <v>3</v>
      </c>
      <c r="D43" s="596">
        <f>'мощность по секциям испр.'!R243</f>
        <v>-359.63</v>
      </c>
      <c r="E43" s="591">
        <f>'мощность по секциям испр.'!S243</f>
        <v>-350.74</v>
      </c>
      <c r="F43" s="573">
        <f>D43+E43</f>
        <v>-710.37</v>
      </c>
      <c r="G43" s="558"/>
      <c r="H43" s="558"/>
      <c r="I43" s="556"/>
    </row>
    <row r="44" spans="1:9" s="81" customFormat="1" ht="19.5" thickBot="1">
      <c r="A44" s="1533"/>
      <c r="B44" s="1528"/>
      <c r="C44" s="559">
        <v>2</v>
      </c>
      <c r="D44" s="1527">
        <f>'мощность по секциям испр.'!R245</f>
        <v>0</v>
      </c>
      <c r="E44" s="1527"/>
      <c r="F44" s="564">
        <f>D44</f>
        <v>0</v>
      </c>
      <c r="G44" s="558"/>
      <c r="H44" s="558"/>
      <c r="I44" s="556"/>
    </row>
    <row r="45" spans="1:9" s="81" customFormat="1" ht="18.75">
      <c r="A45" s="1034">
        <v>2</v>
      </c>
      <c r="B45" s="1516" t="s">
        <v>14</v>
      </c>
      <c r="C45" s="595">
        <v>3</v>
      </c>
      <c r="D45" s="597">
        <f>'мощность по секциям испр.'!R278</f>
        <v>-169.87</v>
      </c>
      <c r="E45" s="597">
        <f>'мощность по секциям испр.'!S278</f>
        <v>-212.08000000000004</v>
      </c>
      <c r="F45" s="590">
        <f>D45+E45</f>
        <v>-381.95000000000005</v>
      </c>
      <c r="G45" s="558"/>
      <c r="H45" s="558"/>
      <c r="I45" s="556"/>
    </row>
    <row r="46" spans="1:9" s="81" customFormat="1" ht="19.5" thickBot="1">
      <c r="A46" s="938"/>
      <c r="B46" s="1517"/>
      <c r="C46" s="588">
        <v>2</v>
      </c>
      <c r="D46" s="1527">
        <f>'мощность по секциям испр.'!R280</f>
        <v>0</v>
      </c>
      <c r="E46" s="1527"/>
      <c r="F46" s="564">
        <f>D46</f>
        <v>0</v>
      </c>
      <c r="G46" s="558"/>
      <c r="H46" s="558"/>
      <c r="I46" s="556"/>
    </row>
    <row r="47" spans="1:9" s="81" customFormat="1" ht="18.75">
      <c r="A47" s="1034">
        <v>3</v>
      </c>
      <c r="B47" s="1516" t="s">
        <v>19</v>
      </c>
      <c r="C47" s="595">
        <v>3</v>
      </c>
      <c r="D47" s="597">
        <f>'мощность по секциям испр.'!R307</f>
        <v>128.22000000000003</v>
      </c>
      <c r="E47" s="597">
        <f>'мощность по секциям испр.'!S307</f>
        <v>123</v>
      </c>
      <c r="F47" s="574">
        <f>D47+E47</f>
        <v>251.22000000000003</v>
      </c>
      <c r="G47" s="558"/>
      <c r="H47" s="558"/>
      <c r="I47" s="556"/>
    </row>
    <row r="48" spans="1:9" ht="19.5" thickBot="1">
      <c r="A48" s="938"/>
      <c r="B48" s="1517"/>
      <c r="C48" s="588">
        <v>2</v>
      </c>
      <c r="D48" s="1527">
        <f>'мощность по секциям испр.'!R309</f>
        <v>123</v>
      </c>
      <c r="E48" s="1527"/>
      <c r="F48" s="594"/>
    </row>
    <row r="49" spans="1:9" ht="18.75">
      <c r="A49" s="1034">
        <v>4</v>
      </c>
      <c r="B49" s="1516" t="s">
        <v>228</v>
      </c>
      <c r="C49" s="595">
        <v>3</v>
      </c>
      <c r="D49" s="597">
        <f>'мощность по секциям испр.'!R339</f>
        <v>-225.32999999999993</v>
      </c>
      <c r="E49" s="597">
        <f>'мощность по секциям испр.'!S339</f>
        <v>27.670000000000016</v>
      </c>
      <c r="F49" s="575">
        <f>D49+E49</f>
        <v>-197.65999999999991</v>
      </c>
      <c r="G49" s="558"/>
      <c r="H49" s="558"/>
      <c r="I49" s="501"/>
    </row>
    <row r="50" spans="1:9" ht="19.5" thickBot="1">
      <c r="A50" s="938"/>
      <c r="B50" s="1517"/>
      <c r="C50" s="588">
        <v>2</v>
      </c>
      <c r="D50" s="1527">
        <f>'мощность по секциям испр.'!R341</f>
        <v>0</v>
      </c>
      <c r="E50" s="1527"/>
      <c r="F50" s="594">
        <f>D50</f>
        <v>0</v>
      </c>
      <c r="G50" s="579"/>
      <c r="H50" s="579"/>
      <c r="I50" s="53"/>
    </row>
    <row r="51" spans="1:9" ht="18.75">
      <c r="A51" s="1034">
        <v>5</v>
      </c>
      <c r="B51" s="1516" t="s">
        <v>229</v>
      </c>
      <c r="C51" s="595">
        <v>3</v>
      </c>
      <c r="D51" s="597">
        <f>'мощность по секциям испр.'!R362</f>
        <v>255.5</v>
      </c>
      <c r="E51" s="597">
        <f>'мощность по секциям испр.'!S362</f>
        <v>379.2</v>
      </c>
      <c r="F51" s="590">
        <f>D51+E51</f>
        <v>634.70000000000005</v>
      </c>
      <c r="G51" s="579"/>
      <c r="H51" s="579"/>
      <c r="I51" s="53"/>
    </row>
    <row r="52" spans="1:9" ht="19.5" thickBot="1">
      <c r="A52" s="938"/>
      <c r="B52" s="1517"/>
      <c r="C52" s="600">
        <v>2</v>
      </c>
      <c r="D52" s="946">
        <f>'мощность по секциям испр.'!R364</f>
        <v>255.5</v>
      </c>
      <c r="E52" s="1539"/>
      <c r="F52" s="594">
        <f>D52</f>
        <v>255.5</v>
      </c>
      <c r="G52" s="579"/>
      <c r="H52" s="579"/>
      <c r="I52" s="53"/>
    </row>
    <row r="53" spans="1:9" ht="18.75">
      <c r="A53" s="1034">
        <v>6</v>
      </c>
      <c r="B53" s="1516" t="s">
        <v>18</v>
      </c>
      <c r="C53" s="595">
        <v>3</v>
      </c>
      <c r="D53" s="597">
        <f>'мощность по секциям испр.'!R376</f>
        <v>44</v>
      </c>
      <c r="E53" s="597">
        <f>'мощность по секциям испр.'!S376</f>
        <v>44</v>
      </c>
      <c r="F53" s="574">
        <f>D53+E53</f>
        <v>88</v>
      </c>
      <c r="G53" s="579"/>
      <c r="H53" s="579"/>
      <c r="I53" s="53"/>
    </row>
    <row r="54" spans="1:9" ht="19.5" thickBot="1">
      <c r="A54" s="938"/>
      <c r="B54" s="1517"/>
      <c r="C54" s="586">
        <v>2</v>
      </c>
      <c r="D54" s="1040">
        <f>'мощность по секциям испр.'!R378</f>
        <v>44</v>
      </c>
      <c r="E54" s="1040"/>
      <c r="F54" s="602">
        <f>D54</f>
        <v>44</v>
      </c>
      <c r="G54" s="579"/>
      <c r="H54" s="579"/>
      <c r="I54" s="53"/>
    </row>
    <row r="55" spans="1:9" ht="20.25">
      <c r="A55" s="1034">
        <v>7</v>
      </c>
      <c r="B55" s="1534" t="s">
        <v>231</v>
      </c>
      <c r="C55" s="604" t="s">
        <v>330</v>
      </c>
      <c r="D55" s="1536">
        <f>'мощность по секциям испр.'!V426</f>
        <v>289.46000000000004</v>
      </c>
      <c r="E55" s="1536"/>
      <c r="F55" s="1536"/>
      <c r="G55" s="558"/>
      <c r="H55" s="558"/>
      <c r="I55" s="501"/>
    </row>
    <row r="56" spans="1:9" ht="21" thickBot="1">
      <c r="A56" s="938"/>
      <c r="B56" s="1535"/>
      <c r="C56" s="603" t="s">
        <v>143</v>
      </c>
      <c r="D56" s="1512">
        <f>'мощность по секциям испр.'!Y426</f>
        <v>289.46000000000004</v>
      </c>
      <c r="E56" s="1513"/>
      <c r="F56" s="1514"/>
      <c r="G56" s="1515"/>
      <c r="H56" s="1515"/>
      <c r="I56" s="53"/>
    </row>
    <row r="57" spans="1:9" ht="18.75">
      <c r="A57" s="1034">
        <v>8</v>
      </c>
      <c r="B57" s="1518" t="s">
        <v>21</v>
      </c>
      <c r="C57" s="593">
        <v>3</v>
      </c>
      <c r="D57" s="590">
        <f>'мощность по секциям испр.'!R32</f>
        <v>-115.14999999999998</v>
      </c>
      <c r="E57" s="590">
        <f>'мощность по секциям испр.'!S32</f>
        <v>0.55000000000001137</v>
      </c>
      <c r="F57" s="590">
        <f>D57+E57</f>
        <v>-114.59999999999997</v>
      </c>
      <c r="G57" s="1515"/>
      <c r="H57" s="1515"/>
      <c r="I57" s="53"/>
    </row>
    <row r="58" spans="1:9" ht="19.5" thickBot="1">
      <c r="A58" s="938"/>
      <c r="B58" s="1519"/>
      <c r="C58" s="598">
        <v>2</v>
      </c>
      <c r="D58" s="1102">
        <f>'мощность по секциям испр.'!R34</f>
        <v>0</v>
      </c>
      <c r="E58" s="1102"/>
      <c r="F58" s="594">
        <f>D58</f>
        <v>0</v>
      </c>
      <c r="G58" s="1515"/>
      <c r="H58" s="1515"/>
      <c r="I58" s="53"/>
    </row>
    <row r="59" spans="1:9" ht="18.75">
      <c r="A59" s="1034">
        <v>9</v>
      </c>
      <c r="B59" s="1516" t="s">
        <v>227</v>
      </c>
      <c r="C59" s="595">
        <v>3</v>
      </c>
      <c r="D59" s="350">
        <f>'мощность по секциям испр.'!R63</f>
        <v>-150.84000000000003</v>
      </c>
      <c r="E59" s="350">
        <f>'мощность по секциям испр.'!S63</f>
        <v>-74.230000000000018</v>
      </c>
      <c r="F59" s="582">
        <f>D59+E59</f>
        <v>-225.07000000000005</v>
      </c>
      <c r="G59" s="1511"/>
      <c r="H59" s="1511"/>
      <c r="I59" s="53"/>
    </row>
    <row r="60" spans="1:9" ht="19.5" thickBot="1">
      <c r="A60" s="938"/>
      <c r="B60" s="1517"/>
      <c r="C60" s="600">
        <v>2</v>
      </c>
      <c r="D60" s="946">
        <f>'мощность по секциям испр.'!R65</f>
        <v>0</v>
      </c>
      <c r="E60" s="947"/>
      <c r="F60" s="583">
        <f>D60</f>
        <v>0</v>
      </c>
    </row>
    <row r="61" spans="1:9" ht="18.75">
      <c r="A61" s="1034">
        <v>10</v>
      </c>
      <c r="B61" s="1516" t="s">
        <v>226</v>
      </c>
      <c r="C61" s="595">
        <v>3</v>
      </c>
      <c r="D61" s="350">
        <f>'мощность по секциям испр.'!R101</f>
        <v>-134.88999999999999</v>
      </c>
      <c r="E61" s="350">
        <f>'мощность по секциям испр.'!S101</f>
        <v>-7.5799999999999841</v>
      </c>
      <c r="F61" s="582">
        <f>D61+E61</f>
        <v>-142.46999999999997</v>
      </c>
    </row>
    <row r="62" spans="1:9" ht="19.5" thickBot="1">
      <c r="A62" s="938"/>
      <c r="B62" s="1517"/>
      <c r="C62" s="588">
        <v>2</v>
      </c>
      <c r="D62" s="946">
        <f>'мощность по секциям испр.'!R103</f>
        <v>0</v>
      </c>
      <c r="E62" s="947"/>
      <c r="F62" s="584">
        <f>D62</f>
        <v>0</v>
      </c>
    </row>
    <row r="63" spans="1:9" ht="18.75">
      <c r="A63" s="915">
        <v>11</v>
      </c>
      <c r="B63" s="922" t="s">
        <v>225</v>
      </c>
      <c r="C63" s="587">
        <v>3</v>
      </c>
      <c r="D63" s="597">
        <f>'мощность по секциям испр.'!R135</f>
        <v>-84.44</v>
      </c>
      <c r="E63" s="597">
        <f>'мощность по секциям испр.'!S135</f>
        <v>-119.90000000000003</v>
      </c>
      <c r="F63" s="574">
        <f>D63+E63</f>
        <v>-204.34000000000003</v>
      </c>
    </row>
    <row r="64" spans="1:9" ht="19.5" thickBot="1">
      <c r="A64" s="938"/>
      <c r="B64" s="1517"/>
      <c r="C64" s="588">
        <v>2</v>
      </c>
      <c r="D64" s="946">
        <f>'мощность по секциям испр.'!R137</f>
        <v>0</v>
      </c>
      <c r="E64" s="947"/>
      <c r="F64" s="584">
        <f>D64</f>
        <v>0</v>
      </c>
    </row>
    <row r="65" spans="1:6" ht="18.75">
      <c r="A65" s="1034">
        <v>12</v>
      </c>
      <c r="B65" s="1516" t="s">
        <v>224</v>
      </c>
      <c r="C65" s="595">
        <v>3</v>
      </c>
      <c r="D65" s="350">
        <f>'мощность по секциям испр.'!R180</f>
        <v>-286.80999999999995</v>
      </c>
      <c r="E65" s="350">
        <f>'мощность по секциям испр.'!S180</f>
        <v>-300.52999999999997</v>
      </c>
      <c r="F65" s="582">
        <f>D65+E65</f>
        <v>-587.33999999999992</v>
      </c>
    </row>
    <row r="66" spans="1:6" ht="19.5" thickBot="1">
      <c r="A66" s="938"/>
      <c r="B66" s="1517"/>
      <c r="C66" s="588">
        <v>2</v>
      </c>
      <c r="D66" s="946">
        <f>'мощность по секциям испр.'!R182</f>
        <v>0</v>
      </c>
      <c r="E66" s="947"/>
      <c r="F66" s="584">
        <f>D66</f>
        <v>0</v>
      </c>
    </row>
    <row r="67" spans="1:6" ht="18.75">
      <c r="A67" s="1034">
        <v>13</v>
      </c>
      <c r="B67" s="1516" t="s">
        <v>223</v>
      </c>
      <c r="C67" s="595">
        <v>3</v>
      </c>
      <c r="D67" s="350">
        <f>'мощность по секциям испр.'!R208</f>
        <v>-106.55999999999995</v>
      </c>
      <c r="E67" s="350">
        <f>'мощность по секциям испр.'!S208</f>
        <v>-216.89999999999998</v>
      </c>
      <c r="F67" s="582">
        <f>D67+E67</f>
        <v>-323.45999999999992</v>
      </c>
    </row>
    <row r="68" spans="1:6" ht="19.5" thickBot="1">
      <c r="A68" s="938"/>
      <c r="B68" s="1517"/>
      <c r="C68" s="588">
        <v>2</v>
      </c>
      <c r="D68" s="946">
        <f>'мощность по секциям испр.'!R210</f>
        <v>0</v>
      </c>
      <c r="E68" s="947"/>
      <c r="F68" s="584">
        <f>D68</f>
        <v>0</v>
      </c>
    </row>
    <row r="69" spans="1:6" ht="18.75">
      <c r="A69" s="1034">
        <v>14</v>
      </c>
      <c r="B69" s="1516" t="s">
        <v>230</v>
      </c>
      <c r="C69" s="595">
        <v>3</v>
      </c>
      <c r="D69" s="350">
        <f>'мощность по секциям испр.'!R396</f>
        <v>73</v>
      </c>
      <c r="E69" s="561">
        <f>'мощность по секциям испр.'!S396</f>
        <v>75</v>
      </c>
      <c r="F69" s="582">
        <f>D69+E69</f>
        <v>148</v>
      </c>
    </row>
    <row r="70" spans="1:6" ht="19.5" thickBot="1">
      <c r="A70" s="915"/>
      <c r="B70" s="1517"/>
      <c r="C70" s="589">
        <v>2</v>
      </c>
      <c r="D70" s="946">
        <f>'мощность по секциям испр.'!R398</f>
        <v>73</v>
      </c>
      <c r="E70" s="947"/>
      <c r="F70" s="584">
        <f>D70</f>
        <v>73</v>
      </c>
    </row>
    <row r="71" spans="1:6" ht="20.25">
      <c r="A71" s="908">
        <v>15</v>
      </c>
      <c r="B71" s="1554" t="s">
        <v>232</v>
      </c>
      <c r="C71" s="595" t="s">
        <v>330</v>
      </c>
      <c r="D71" s="1520">
        <f>'мощность по секциям испр.'!V460</f>
        <v>1343.6800000000003</v>
      </c>
      <c r="E71" s="1391"/>
      <c r="F71" s="1521"/>
    </row>
    <row r="72" spans="1:6" ht="20.25">
      <c r="A72" s="910"/>
      <c r="B72" s="1555"/>
      <c r="C72" s="587" t="s">
        <v>143</v>
      </c>
      <c r="D72" s="1522">
        <f>'мощность по секциям испр.'!X460</f>
        <v>-164.11999999999898</v>
      </c>
      <c r="E72" s="1523"/>
      <c r="F72" s="1524"/>
    </row>
  </sheetData>
  <mergeCells count="109">
    <mergeCell ref="D36:E36"/>
    <mergeCell ref="A69:A70"/>
    <mergeCell ref="B69:B70"/>
    <mergeCell ref="D70:E70"/>
    <mergeCell ref="A71:A72"/>
    <mergeCell ref="B71:B72"/>
    <mergeCell ref="D71:F71"/>
    <mergeCell ref="D72:F72"/>
    <mergeCell ref="A65:A66"/>
    <mergeCell ref="B65:B66"/>
    <mergeCell ref="D66:E66"/>
    <mergeCell ref="A67:A68"/>
    <mergeCell ref="B67:B68"/>
    <mergeCell ref="D68:E68"/>
    <mergeCell ref="A61:A62"/>
    <mergeCell ref="B61:B62"/>
    <mergeCell ref="D62:E62"/>
    <mergeCell ref="A63:A64"/>
    <mergeCell ref="B63:B64"/>
    <mergeCell ref="D64:E64"/>
    <mergeCell ref="A57:A58"/>
    <mergeCell ref="B57:B58"/>
    <mergeCell ref="D58:E58"/>
    <mergeCell ref="A59:A60"/>
    <mergeCell ref="B59:B60"/>
    <mergeCell ref="D60:E60"/>
    <mergeCell ref="A53:A54"/>
    <mergeCell ref="B53:B54"/>
    <mergeCell ref="D54:E54"/>
    <mergeCell ref="A55:A56"/>
    <mergeCell ref="B55:B56"/>
    <mergeCell ref="D55:F55"/>
    <mergeCell ref="A49:A50"/>
    <mergeCell ref="B49:B50"/>
    <mergeCell ref="D50:E50"/>
    <mergeCell ref="A51:A52"/>
    <mergeCell ref="B51:B52"/>
    <mergeCell ref="D52:E52"/>
    <mergeCell ref="D46:E46"/>
    <mergeCell ref="A47:A48"/>
    <mergeCell ref="B47:B48"/>
    <mergeCell ref="D48:E48"/>
    <mergeCell ref="A39:A42"/>
    <mergeCell ref="B39:B42"/>
    <mergeCell ref="C39:C42"/>
    <mergeCell ref="D39:F41"/>
    <mergeCell ref="A43:A44"/>
    <mergeCell ref="B43:B44"/>
    <mergeCell ref="D44:E44"/>
    <mergeCell ref="G2:H4"/>
    <mergeCell ref="A30:A31"/>
    <mergeCell ref="B30:B31"/>
    <mergeCell ref="D31:E31"/>
    <mergeCell ref="A22:A23"/>
    <mergeCell ref="B22:B23"/>
    <mergeCell ref="D21:E21"/>
    <mergeCell ref="D11:E11"/>
    <mergeCell ref="D13:E13"/>
    <mergeCell ref="D15:E15"/>
    <mergeCell ref="D17:E17"/>
    <mergeCell ref="D23:E23"/>
    <mergeCell ref="A14:A15"/>
    <mergeCell ref="B14:B15"/>
    <mergeCell ref="A16:A17"/>
    <mergeCell ref="B16:B17"/>
    <mergeCell ref="A12:A13"/>
    <mergeCell ref="B12:B13"/>
    <mergeCell ref="G9:H9"/>
    <mergeCell ref="A2:A5"/>
    <mergeCell ref="B2:B5"/>
    <mergeCell ref="D2:F4"/>
    <mergeCell ref="A8:A9"/>
    <mergeCell ref="A26:A27"/>
    <mergeCell ref="B8:B9"/>
    <mergeCell ref="D7:E7"/>
    <mergeCell ref="D9:E9"/>
    <mergeCell ref="B6:B7"/>
    <mergeCell ref="C2:C5"/>
    <mergeCell ref="A6:A7"/>
    <mergeCell ref="B10:B11"/>
    <mergeCell ref="A10:A11"/>
    <mergeCell ref="A18:A19"/>
    <mergeCell ref="B18:B19"/>
    <mergeCell ref="D18:F18"/>
    <mergeCell ref="D19:F19"/>
    <mergeCell ref="G59:H59"/>
    <mergeCell ref="D56:F56"/>
    <mergeCell ref="G56:H56"/>
    <mergeCell ref="G57:H57"/>
    <mergeCell ref="G58:H58"/>
    <mergeCell ref="A24:A25"/>
    <mergeCell ref="B24:B25"/>
    <mergeCell ref="D25:E25"/>
    <mergeCell ref="A20:A21"/>
    <mergeCell ref="B20:B21"/>
    <mergeCell ref="D34:F34"/>
    <mergeCell ref="D35:F35"/>
    <mergeCell ref="B34:B35"/>
    <mergeCell ref="A34:A35"/>
    <mergeCell ref="A32:A33"/>
    <mergeCell ref="B32:B33"/>
    <mergeCell ref="D33:E33"/>
    <mergeCell ref="B26:B27"/>
    <mergeCell ref="D27:E27"/>
    <mergeCell ref="A28:A29"/>
    <mergeCell ref="B28:B29"/>
    <mergeCell ref="D29:E29"/>
    <mergeCell ref="A45:A46"/>
    <mergeCell ref="B45:B46"/>
  </mergeCells>
  <pageMargins left="1.23" right="0.16" top="0.52" bottom="0.75" header="0.35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tabSelected="1" topLeftCell="M1" workbookViewId="0">
      <selection activeCell="M4" sqref="M4:M5"/>
    </sheetView>
  </sheetViews>
  <sheetFormatPr defaultColWidth="5.5703125" defaultRowHeight="15"/>
  <cols>
    <col min="1" max="12" width="8.140625" style="81" hidden="1" customWidth="1"/>
    <col min="13" max="18" width="8.140625" style="81" customWidth="1"/>
    <col min="19" max="19" width="9.85546875" style="81" customWidth="1"/>
    <col min="20" max="23" width="8.140625" style="81" customWidth="1"/>
    <col min="24" max="24" width="9.42578125" style="81" customWidth="1"/>
    <col min="25" max="28" width="8.140625" style="81" customWidth="1"/>
    <col min="29" max="29" width="10" style="81" customWidth="1"/>
    <col min="30" max="33" width="8.140625" style="81" customWidth="1"/>
    <col min="34" max="34" width="5.5703125" style="81"/>
  </cols>
  <sheetData>
    <row r="1" spans="1:33" s="81" customFormat="1" ht="21" customHeight="1">
      <c r="A1" s="1572" t="s">
        <v>389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M1" s="1572" t="s">
        <v>390</v>
      </c>
      <c r="N1" s="1572"/>
      <c r="O1" s="1572"/>
      <c r="P1" s="1572"/>
      <c r="Q1" s="1572"/>
      <c r="R1" s="1572"/>
      <c r="S1" s="1572"/>
      <c r="T1" s="1572"/>
      <c r="U1" s="1572"/>
      <c r="V1" s="1572"/>
      <c r="W1" s="1572"/>
      <c r="X1" s="1572"/>
      <c r="Y1" s="1572"/>
      <c r="Z1" s="1572"/>
      <c r="AA1" s="1572"/>
      <c r="AB1" s="1572"/>
      <c r="AC1" s="1572"/>
    </row>
    <row r="2" spans="1:33" ht="22.5" customHeight="1">
      <c r="M2" s="644"/>
      <c r="N2" s="644"/>
      <c r="O2" s="644"/>
      <c r="P2" s="644"/>
    </row>
    <row r="3" spans="1:33" ht="45.75" customHeight="1">
      <c r="A3" s="1197" t="s">
        <v>391</v>
      </c>
      <c r="B3" s="1573"/>
      <c r="C3" s="1573"/>
      <c r="D3" s="1573"/>
      <c r="E3" s="1573"/>
      <c r="F3" s="1573"/>
      <c r="G3" s="1573"/>
      <c r="H3" s="1573"/>
      <c r="I3" s="1573"/>
      <c r="J3" s="1573"/>
      <c r="K3" s="1198"/>
      <c r="M3" s="1574" t="s">
        <v>416</v>
      </c>
      <c r="N3" s="1574"/>
      <c r="O3" s="1574"/>
      <c r="P3" s="1574"/>
      <c r="Q3" s="1574"/>
      <c r="R3" s="1574"/>
      <c r="S3" s="1574"/>
      <c r="T3" s="1574"/>
      <c r="U3" s="1574"/>
      <c r="V3" s="1574"/>
      <c r="W3" s="1574"/>
      <c r="X3" s="1574"/>
      <c r="Y3" s="1574"/>
      <c r="Z3" s="1574"/>
      <c r="AA3" s="1574"/>
      <c r="AB3" s="1574"/>
      <c r="AC3" s="1574"/>
    </row>
    <row r="4" spans="1:33" ht="45.75" customHeight="1">
      <c r="A4" s="1575" t="s">
        <v>387</v>
      </c>
      <c r="B4" s="1197" t="s">
        <v>392</v>
      </c>
      <c r="C4" s="1573"/>
      <c r="D4" s="1198"/>
      <c r="E4" s="1575" t="s">
        <v>393</v>
      </c>
      <c r="F4" s="1575"/>
      <c r="G4" s="1575"/>
      <c r="H4" s="1575"/>
      <c r="I4" s="1197" t="s">
        <v>394</v>
      </c>
      <c r="J4" s="1573"/>
      <c r="K4" s="1198"/>
      <c r="M4" s="728" t="s">
        <v>0</v>
      </c>
      <c r="N4" s="1577" t="s">
        <v>395</v>
      </c>
      <c r="O4" s="1579" t="s">
        <v>396</v>
      </c>
      <c r="P4" s="1574"/>
      <c r="Q4" s="1574"/>
      <c r="R4" s="1574"/>
      <c r="S4" s="1580"/>
      <c r="T4" s="1579" t="s">
        <v>397</v>
      </c>
      <c r="U4" s="1574"/>
      <c r="V4" s="1574"/>
      <c r="W4" s="1574"/>
      <c r="X4" s="1580"/>
      <c r="Y4" s="1579" t="s">
        <v>398</v>
      </c>
      <c r="Z4" s="1574"/>
      <c r="AA4" s="1574"/>
      <c r="AB4" s="1574"/>
      <c r="AC4" s="1580"/>
    </row>
    <row r="5" spans="1:33" ht="15.75" customHeight="1" thickBot="1">
      <c r="A5" s="727"/>
      <c r="B5" s="645">
        <v>2016</v>
      </c>
      <c r="C5" s="645">
        <v>2017</v>
      </c>
      <c r="D5" s="645" t="s">
        <v>399</v>
      </c>
      <c r="E5" s="645">
        <v>2015</v>
      </c>
      <c r="F5" s="645">
        <v>2016</v>
      </c>
      <c r="G5" s="645">
        <v>2017</v>
      </c>
      <c r="H5" s="645" t="s">
        <v>399</v>
      </c>
      <c r="I5" s="645">
        <v>2016</v>
      </c>
      <c r="J5" s="645">
        <v>2017</v>
      </c>
      <c r="K5" s="645" t="s">
        <v>399</v>
      </c>
      <c r="M5" s="1576"/>
      <c r="N5" s="1578"/>
      <c r="O5" s="645">
        <v>2015</v>
      </c>
      <c r="P5" s="645">
        <v>2016</v>
      </c>
      <c r="Q5" s="645">
        <v>2017</v>
      </c>
      <c r="R5" s="645">
        <v>2018</v>
      </c>
      <c r="S5" s="645" t="s">
        <v>414</v>
      </c>
      <c r="T5" s="645">
        <v>2015</v>
      </c>
      <c r="U5" s="645">
        <v>2016</v>
      </c>
      <c r="V5" s="645">
        <v>2017</v>
      </c>
      <c r="W5" s="645">
        <v>2018</v>
      </c>
      <c r="X5" s="645" t="s">
        <v>415</v>
      </c>
      <c r="Y5" s="645">
        <v>2015</v>
      </c>
      <c r="Z5" s="645">
        <v>2016</v>
      </c>
      <c r="AA5" s="645">
        <v>2017</v>
      </c>
      <c r="AB5" s="645">
        <v>2018</v>
      </c>
      <c r="AC5" s="645" t="s">
        <v>414</v>
      </c>
    </row>
    <row r="6" spans="1:33" ht="15.75" customHeight="1">
      <c r="A6" s="646" t="s">
        <v>368</v>
      </c>
      <c r="B6" s="647">
        <v>1872</v>
      </c>
      <c r="C6" s="642">
        <v>1776</v>
      </c>
      <c r="D6" s="648">
        <v>1824</v>
      </c>
      <c r="E6" s="649"/>
      <c r="F6" s="642"/>
      <c r="G6" s="642"/>
      <c r="H6" s="650"/>
      <c r="I6" s="649">
        <f>L6-B6</f>
        <v>951</v>
      </c>
      <c r="J6" s="642">
        <f>L6-C6</f>
        <v>1047</v>
      </c>
      <c r="K6" s="650">
        <f>L6-D6</f>
        <v>999</v>
      </c>
      <c r="L6" s="646">
        <v>2823</v>
      </c>
      <c r="M6" s="651">
        <v>1</v>
      </c>
      <c r="N6" s="652" t="s">
        <v>368</v>
      </c>
      <c r="O6" s="653">
        <v>1824</v>
      </c>
      <c r="P6" s="650">
        <v>1824</v>
      </c>
      <c r="Q6" s="650">
        <v>1824</v>
      </c>
      <c r="R6" s="650">
        <v>1968</v>
      </c>
      <c r="S6" s="650">
        <v>1968</v>
      </c>
      <c r="T6" s="654"/>
      <c r="U6" s="654"/>
      <c r="V6" s="654"/>
      <c r="W6" s="653"/>
      <c r="X6" s="653"/>
      <c r="Y6" s="655">
        <f t="shared" ref="Y6:Y14" si="0">AE6-O6</f>
        <v>999</v>
      </c>
      <c r="Z6" s="656">
        <f t="shared" ref="Z6:Z14" si="1">AE6-P6</f>
        <v>999</v>
      </c>
      <c r="AA6" s="656">
        <f t="shared" ref="AA6:AA14" si="2">AE6-Q6</f>
        <v>999</v>
      </c>
      <c r="AB6" s="657">
        <f>AE6-R6</f>
        <v>855</v>
      </c>
      <c r="AC6" s="657">
        <f>AE6-S6</f>
        <v>855</v>
      </c>
      <c r="AE6" s="658">
        <v>2823</v>
      </c>
      <c r="AF6" s="1557" t="s">
        <v>400</v>
      </c>
      <c r="AG6" s="1558"/>
    </row>
    <row r="7" spans="1:33" ht="15.75" customHeight="1">
      <c r="A7" s="643" t="s">
        <v>401</v>
      </c>
      <c r="B7" s="647">
        <v>2969</v>
      </c>
      <c r="C7" s="642">
        <v>2550</v>
      </c>
      <c r="D7" s="650">
        <v>2609</v>
      </c>
      <c r="E7" s="649">
        <v>30</v>
      </c>
      <c r="F7" s="642">
        <v>62</v>
      </c>
      <c r="G7" s="642">
        <v>-100</v>
      </c>
      <c r="H7" s="650">
        <v>258.60000000000002</v>
      </c>
      <c r="I7" s="642">
        <f>L7-B7</f>
        <v>-146</v>
      </c>
      <c r="J7" s="642">
        <f>L7-C7</f>
        <v>273</v>
      </c>
      <c r="K7" s="650">
        <f>L7-D7</f>
        <v>214</v>
      </c>
      <c r="L7" s="659">
        <v>2823</v>
      </c>
      <c r="M7" s="660">
        <v>2</v>
      </c>
      <c r="N7" s="661" t="s">
        <v>47</v>
      </c>
      <c r="O7" s="662">
        <v>2418</v>
      </c>
      <c r="P7" s="663">
        <v>2448</v>
      </c>
      <c r="Q7" s="663">
        <v>2550</v>
      </c>
      <c r="R7" s="663">
        <v>2551</v>
      </c>
      <c r="S7" s="663">
        <v>2551</v>
      </c>
      <c r="T7" s="664">
        <v>30</v>
      </c>
      <c r="U7" s="664">
        <v>62</v>
      </c>
      <c r="V7" s="664">
        <v>-100</v>
      </c>
      <c r="W7" s="653">
        <v>258.60000000000002</v>
      </c>
      <c r="X7" s="669" t="s">
        <v>388</v>
      </c>
      <c r="Y7" s="665">
        <f t="shared" si="0"/>
        <v>405</v>
      </c>
      <c r="Z7" s="656">
        <f t="shared" si="1"/>
        <v>375</v>
      </c>
      <c r="AA7" s="656">
        <f t="shared" si="2"/>
        <v>273</v>
      </c>
      <c r="AB7" s="657">
        <f t="shared" ref="AB7:AB21" si="3">AE7-R7</f>
        <v>272</v>
      </c>
      <c r="AC7" s="657">
        <f t="shared" ref="AC7:AC21" si="4">AE7-S7</f>
        <v>272</v>
      </c>
      <c r="AE7" s="666">
        <v>2823</v>
      </c>
      <c r="AF7" s="1559"/>
      <c r="AG7" s="1560"/>
    </row>
    <row r="8" spans="1:33" ht="15.75" customHeight="1">
      <c r="A8" s="643" t="s">
        <v>402</v>
      </c>
      <c r="B8" s="660">
        <v>2969</v>
      </c>
      <c r="C8" s="497">
        <v>2550</v>
      </c>
      <c r="D8" s="667">
        <v>2609</v>
      </c>
      <c r="E8" s="641">
        <v>30</v>
      </c>
      <c r="F8" s="497">
        <v>62</v>
      </c>
      <c r="G8" s="497">
        <v>-100</v>
      </c>
      <c r="H8" s="667">
        <v>258.60000000000002</v>
      </c>
      <c r="I8" s="497">
        <f>L8-B8</f>
        <v>2677</v>
      </c>
      <c r="J8" s="497">
        <f>L8-C8</f>
        <v>3096</v>
      </c>
      <c r="K8" s="667">
        <f>L8-D8</f>
        <v>3037</v>
      </c>
      <c r="L8" s="668">
        <v>5646</v>
      </c>
      <c r="M8" s="660">
        <v>3</v>
      </c>
      <c r="N8" s="661" t="s">
        <v>46</v>
      </c>
      <c r="O8" s="662">
        <v>2418</v>
      </c>
      <c r="P8" s="663">
        <v>2448</v>
      </c>
      <c r="Q8" s="663">
        <v>2550</v>
      </c>
      <c r="R8" s="663">
        <v>2551</v>
      </c>
      <c r="S8" s="663">
        <v>2551</v>
      </c>
      <c r="T8" s="663">
        <v>30</v>
      </c>
      <c r="U8" s="663">
        <v>62</v>
      </c>
      <c r="V8" s="663">
        <v>-100</v>
      </c>
      <c r="W8" s="669">
        <v>353.6</v>
      </c>
      <c r="X8" s="669" t="s">
        <v>388</v>
      </c>
      <c r="Y8" s="670">
        <f t="shared" si="0"/>
        <v>3228</v>
      </c>
      <c r="Z8" s="671">
        <f t="shared" si="1"/>
        <v>3198</v>
      </c>
      <c r="AA8" s="671">
        <f t="shared" si="2"/>
        <v>3096</v>
      </c>
      <c r="AB8" s="657">
        <f>AE8-R8-W18</f>
        <v>3000</v>
      </c>
      <c r="AC8" s="657">
        <f>AE8-S8-W18</f>
        <v>3000</v>
      </c>
      <c r="AE8" s="672">
        <v>5646</v>
      </c>
      <c r="AF8" s="1561"/>
      <c r="AG8" s="1562"/>
    </row>
    <row r="9" spans="1:33" ht="15.75" customHeight="1">
      <c r="A9" s="643" t="s">
        <v>21</v>
      </c>
      <c r="B9" s="660">
        <v>265.35000000000002</v>
      </c>
      <c r="C9" s="497">
        <v>267.16000000000003</v>
      </c>
      <c r="D9" s="667">
        <v>219.2</v>
      </c>
      <c r="E9" s="641">
        <v>4</v>
      </c>
      <c r="F9" s="497">
        <v>8</v>
      </c>
      <c r="G9" s="497" t="s">
        <v>388</v>
      </c>
      <c r="H9" s="667" t="s">
        <v>388</v>
      </c>
      <c r="I9" s="673">
        <f t="shared" ref="I9:I21" si="5">L9-B9</f>
        <v>294.64999999999998</v>
      </c>
      <c r="J9" s="673">
        <f t="shared" ref="J9:J21" si="6">L9-C9</f>
        <v>292.83999999999997</v>
      </c>
      <c r="K9" s="674">
        <f>L9-D9</f>
        <v>340.8</v>
      </c>
      <c r="L9" s="675">
        <v>560</v>
      </c>
      <c r="M9" s="660">
        <v>4</v>
      </c>
      <c r="N9" s="661" t="s">
        <v>21</v>
      </c>
      <c r="O9" s="662">
        <v>226</v>
      </c>
      <c r="P9" s="663">
        <v>230</v>
      </c>
      <c r="Q9" s="663">
        <v>238</v>
      </c>
      <c r="R9" s="663">
        <v>233</v>
      </c>
      <c r="S9" s="663">
        <v>233</v>
      </c>
      <c r="T9" s="663">
        <v>4</v>
      </c>
      <c r="U9" s="663">
        <v>8</v>
      </c>
      <c r="V9" s="663" t="s">
        <v>388</v>
      </c>
      <c r="W9" s="669" t="s">
        <v>388</v>
      </c>
      <c r="X9" s="669" t="s">
        <v>388</v>
      </c>
      <c r="Y9" s="660">
        <f t="shared" si="0"/>
        <v>334</v>
      </c>
      <c r="Z9" s="641">
        <f t="shared" si="1"/>
        <v>330</v>
      </c>
      <c r="AA9" s="497">
        <f t="shared" si="2"/>
        <v>322</v>
      </c>
      <c r="AB9" s="657">
        <f t="shared" si="3"/>
        <v>327</v>
      </c>
      <c r="AC9" s="657">
        <f t="shared" si="4"/>
        <v>327</v>
      </c>
      <c r="AE9" s="676">
        <v>560</v>
      </c>
      <c r="AF9" s="1563" t="s">
        <v>403</v>
      </c>
      <c r="AG9" s="1564"/>
    </row>
    <row r="10" spans="1:33" ht="15.75" customHeight="1">
      <c r="A10" s="643" t="s">
        <v>227</v>
      </c>
      <c r="B10" s="660">
        <v>326.14999999999998</v>
      </c>
      <c r="C10" s="497">
        <v>288.01</v>
      </c>
      <c r="D10" s="667">
        <v>275.73</v>
      </c>
      <c r="E10" s="641" t="s">
        <v>388</v>
      </c>
      <c r="F10" s="497" t="s">
        <v>388</v>
      </c>
      <c r="G10" s="497" t="s">
        <v>388</v>
      </c>
      <c r="H10" s="667" t="s">
        <v>388</v>
      </c>
      <c r="I10" s="673">
        <f t="shared" si="5"/>
        <v>233.85000000000002</v>
      </c>
      <c r="J10" s="673">
        <f t="shared" si="6"/>
        <v>271.99</v>
      </c>
      <c r="K10" s="674">
        <f t="shared" ref="K10:K21" si="7">L10-D10</f>
        <v>284.27</v>
      </c>
      <c r="L10" s="659">
        <v>560</v>
      </c>
      <c r="M10" s="660">
        <v>5</v>
      </c>
      <c r="N10" s="661" t="s">
        <v>227</v>
      </c>
      <c r="O10" s="662">
        <v>288</v>
      </c>
      <c r="P10" s="663">
        <v>288</v>
      </c>
      <c r="Q10" s="663">
        <v>288</v>
      </c>
      <c r="R10" s="663">
        <v>299</v>
      </c>
      <c r="S10" s="663">
        <v>299</v>
      </c>
      <c r="T10" s="663" t="s">
        <v>388</v>
      </c>
      <c r="U10" s="663" t="s">
        <v>388</v>
      </c>
      <c r="V10" s="663" t="s">
        <v>388</v>
      </c>
      <c r="W10" s="669" t="s">
        <v>388</v>
      </c>
      <c r="X10" s="669" t="s">
        <v>388</v>
      </c>
      <c r="Y10" s="660">
        <f t="shared" si="0"/>
        <v>272</v>
      </c>
      <c r="Z10" s="641">
        <f t="shared" si="1"/>
        <v>272</v>
      </c>
      <c r="AA10" s="497">
        <f t="shared" si="2"/>
        <v>272</v>
      </c>
      <c r="AB10" s="657">
        <f t="shared" si="3"/>
        <v>261</v>
      </c>
      <c r="AC10" s="657">
        <f t="shared" si="4"/>
        <v>261</v>
      </c>
      <c r="AE10" s="666">
        <v>560</v>
      </c>
      <c r="AF10" s="1565"/>
      <c r="AG10" s="1566"/>
    </row>
    <row r="11" spans="1:33" ht="15.75" customHeight="1">
      <c r="A11" s="643" t="s">
        <v>226</v>
      </c>
      <c r="B11" s="660">
        <v>285.63</v>
      </c>
      <c r="C11" s="497">
        <v>289.26</v>
      </c>
      <c r="D11" s="667">
        <v>277.48</v>
      </c>
      <c r="E11" s="641" t="s">
        <v>388</v>
      </c>
      <c r="F11" s="497" t="s">
        <v>388</v>
      </c>
      <c r="G11" s="497" t="s">
        <v>388</v>
      </c>
      <c r="H11" s="667" t="s">
        <v>388</v>
      </c>
      <c r="I11" s="673">
        <f t="shared" si="5"/>
        <v>274.37</v>
      </c>
      <c r="J11" s="673">
        <f t="shared" si="6"/>
        <v>270.74</v>
      </c>
      <c r="K11" s="677">
        <f t="shared" si="7"/>
        <v>282.52</v>
      </c>
      <c r="L11" s="659">
        <v>560</v>
      </c>
      <c r="M11" s="660">
        <v>6</v>
      </c>
      <c r="N11" s="661" t="s">
        <v>226</v>
      </c>
      <c r="O11" s="662">
        <v>284</v>
      </c>
      <c r="P11" s="663">
        <v>284</v>
      </c>
      <c r="Q11" s="663">
        <v>284</v>
      </c>
      <c r="R11" s="663">
        <v>294</v>
      </c>
      <c r="S11" s="663">
        <v>294</v>
      </c>
      <c r="T11" s="663" t="s">
        <v>388</v>
      </c>
      <c r="U11" s="663" t="s">
        <v>388</v>
      </c>
      <c r="V11" s="663" t="s">
        <v>388</v>
      </c>
      <c r="W11" s="669" t="s">
        <v>388</v>
      </c>
      <c r="X11" s="669" t="s">
        <v>388</v>
      </c>
      <c r="Y11" s="660">
        <f t="shared" si="0"/>
        <v>276</v>
      </c>
      <c r="Z11" s="641">
        <f t="shared" si="1"/>
        <v>276</v>
      </c>
      <c r="AA11" s="497">
        <f t="shared" si="2"/>
        <v>276</v>
      </c>
      <c r="AB11" s="657">
        <f t="shared" si="3"/>
        <v>266</v>
      </c>
      <c r="AC11" s="657">
        <f t="shared" si="4"/>
        <v>266</v>
      </c>
      <c r="AE11" s="666">
        <v>560</v>
      </c>
      <c r="AF11" s="1565"/>
      <c r="AG11" s="1566"/>
    </row>
    <row r="12" spans="1:33" ht="15.75" customHeight="1">
      <c r="A12" s="643" t="s">
        <v>225</v>
      </c>
      <c r="B12" s="660">
        <v>260.31</v>
      </c>
      <c r="C12" s="497">
        <v>253.06</v>
      </c>
      <c r="D12" s="667">
        <v>242.11</v>
      </c>
      <c r="E12" s="641" t="s">
        <v>388</v>
      </c>
      <c r="F12" s="497" t="s">
        <v>388</v>
      </c>
      <c r="G12" s="497" t="s">
        <v>388</v>
      </c>
      <c r="H12" s="667" t="s">
        <v>388</v>
      </c>
      <c r="I12" s="673">
        <f t="shared" si="5"/>
        <v>299.69</v>
      </c>
      <c r="J12" s="673">
        <f t="shared" si="6"/>
        <v>306.94</v>
      </c>
      <c r="K12" s="674">
        <f t="shared" si="7"/>
        <v>317.89</v>
      </c>
      <c r="L12" s="659">
        <v>560</v>
      </c>
      <c r="M12" s="660">
        <v>7</v>
      </c>
      <c r="N12" s="661" t="s">
        <v>225</v>
      </c>
      <c r="O12" s="662">
        <v>251</v>
      </c>
      <c r="P12" s="678">
        <v>251</v>
      </c>
      <c r="Q12" s="678">
        <v>251</v>
      </c>
      <c r="R12" s="678">
        <v>292</v>
      </c>
      <c r="S12" s="678">
        <v>292</v>
      </c>
      <c r="T12" s="663" t="s">
        <v>388</v>
      </c>
      <c r="U12" s="663" t="s">
        <v>388</v>
      </c>
      <c r="V12" s="663" t="s">
        <v>388</v>
      </c>
      <c r="W12" s="669" t="s">
        <v>388</v>
      </c>
      <c r="X12" s="669" t="s">
        <v>388</v>
      </c>
      <c r="Y12" s="660">
        <f t="shared" si="0"/>
        <v>309</v>
      </c>
      <c r="Z12" s="641">
        <f t="shared" si="1"/>
        <v>309</v>
      </c>
      <c r="AA12" s="497">
        <f t="shared" si="2"/>
        <v>309</v>
      </c>
      <c r="AB12" s="657">
        <f t="shared" si="3"/>
        <v>268</v>
      </c>
      <c r="AC12" s="657">
        <f t="shared" si="4"/>
        <v>268</v>
      </c>
      <c r="AE12" s="666">
        <v>560</v>
      </c>
      <c r="AF12" s="1565"/>
      <c r="AG12" s="1566"/>
    </row>
    <row r="13" spans="1:33" ht="15.75" customHeight="1">
      <c r="A13" s="643" t="s">
        <v>224</v>
      </c>
      <c r="B13" s="660">
        <v>453.3</v>
      </c>
      <c r="C13" s="497">
        <v>456.9</v>
      </c>
      <c r="D13" s="667">
        <v>399.5</v>
      </c>
      <c r="E13" s="641" t="s">
        <v>388</v>
      </c>
      <c r="F13" s="497">
        <v>10</v>
      </c>
      <c r="G13" s="497" t="s">
        <v>388</v>
      </c>
      <c r="H13" s="667" t="s">
        <v>388</v>
      </c>
      <c r="I13" s="673">
        <f t="shared" si="5"/>
        <v>106.69999999999999</v>
      </c>
      <c r="J13" s="673">
        <f t="shared" si="6"/>
        <v>103.10000000000002</v>
      </c>
      <c r="K13" s="674">
        <f t="shared" si="7"/>
        <v>160.5</v>
      </c>
      <c r="L13" s="659">
        <v>560</v>
      </c>
      <c r="M13" s="660">
        <v>8</v>
      </c>
      <c r="N13" s="661" t="s">
        <v>224</v>
      </c>
      <c r="O13" s="662">
        <v>410</v>
      </c>
      <c r="P13" s="663">
        <v>410</v>
      </c>
      <c r="Q13" s="663">
        <v>420</v>
      </c>
      <c r="R13" s="663">
        <v>498</v>
      </c>
      <c r="S13" s="663">
        <v>498</v>
      </c>
      <c r="T13" s="663" t="s">
        <v>388</v>
      </c>
      <c r="U13" s="663">
        <v>10</v>
      </c>
      <c r="V13" s="663" t="s">
        <v>388</v>
      </c>
      <c r="W13" s="669" t="s">
        <v>388</v>
      </c>
      <c r="X13" s="669" t="s">
        <v>388</v>
      </c>
      <c r="Y13" s="660">
        <f t="shared" si="0"/>
        <v>150</v>
      </c>
      <c r="Z13" s="641">
        <f t="shared" si="1"/>
        <v>150</v>
      </c>
      <c r="AA13" s="497">
        <f t="shared" si="2"/>
        <v>140</v>
      </c>
      <c r="AB13" s="657">
        <f t="shared" si="3"/>
        <v>62</v>
      </c>
      <c r="AC13" s="657">
        <f t="shared" si="4"/>
        <v>62</v>
      </c>
      <c r="AE13" s="666">
        <v>560</v>
      </c>
      <c r="AF13" s="1565"/>
      <c r="AG13" s="1566"/>
    </row>
    <row r="14" spans="1:33" s="81" customFormat="1" ht="15.75" customHeight="1">
      <c r="A14" s="643" t="s">
        <v>223</v>
      </c>
      <c r="B14" s="660">
        <v>324.32</v>
      </c>
      <c r="C14" s="497">
        <v>310.92</v>
      </c>
      <c r="D14" s="667">
        <v>273.85000000000002</v>
      </c>
      <c r="E14" s="641" t="s">
        <v>388</v>
      </c>
      <c r="F14" s="497" t="s">
        <v>388</v>
      </c>
      <c r="G14" s="497" t="s">
        <v>388</v>
      </c>
      <c r="H14" s="667" t="s">
        <v>388</v>
      </c>
      <c r="I14" s="673">
        <f t="shared" si="5"/>
        <v>235.68</v>
      </c>
      <c r="J14" s="673">
        <f t="shared" si="6"/>
        <v>249.07999999999998</v>
      </c>
      <c r="K14" s="674">
        <f t="shared" si="7"/>
        <v>286.14999999999998</v>
      </c>
      <c r="L14" s="659">
        <v>560</v>
      </c>
      <c r="M14" s="660">
        <v>9</v>
      </c>
      <c r="N14" s="661" t="s">
        <v>223</v>
      </c>
      <c r="O14" s="662">
        <v>303</v>
      </c>
      <c r="P14" s="678">
        <v>303</v>
      </c>
      <c r="Q14" s="678">
        <v>303</v>
      </c>
      <c r="R14" s="678">
        <v>285</v>
      </c>
      <c r="S14" s="678">
        <v>285</v>
      </c>
      <c r="T14" s="663" t="s">
        <v>388</v>
      </c>
      <c r="U14" s="663" t="s">
        <v>388</v>
      </c>
      <c r="V14" s="663" t="s">
        <v>388</v>
      </c>
      <c r="W14" s="669" t="s">
        <v>388</v>
      </c>
      <c r="X14" s="669" t="s">
        <v>388</v>
      </c>
      <c r="Y14" s="660">
        <f t="shared" si="0"/>
        <v>257</v>
      </c>
      <c r="Z14" s="641">
        <f t="shared" si="1"/>
        <v>257</v>
      </c>
      <c r="AA14" s="497">
        <f t="shared" si="2"/>
        <v>257</v>
      </c>
      <c r="AB14" s="657">
        <f t="shared" si="3"/>
        <v>275</v>
      </c>
      <c r="AC14" s="657">
        <f t="shared" si="4"/>
        <v>275</v>
      </c>
      <c r="AE14" s="666">
        <v>560</v>
      </c>
      <c r="AF14" s="1565"/>
      <c r="AG14" s="1566"/>
    </row>
    <row r="15" spans="1:33" ht="15.75" customHeight="1">
      <c r="A15" s="643" t="s">
        <v>20</v>
      </c>
      <c r="B15" s="660">
        <v>636.07000000000005</v>
      </c>
      <c r="C15" s="497">
        <v>626.23</v>
      </c>
      <c r="D15" s="667">
        <v>576.49</v>
      </c>
      <c r="E15" s="641" t="s">
        <v>388</v>
      </c>
      <c r="F15" s="497" t="s">
        <v>388</v>
      </c>
      <c r="G15" s="497" t="s">
        <v>388</v>
      </c>
      <c r="H15" s="667" t="s">
        <v>388</v>
      </c>
      <c r="I15" s="673">
        <f t="shared" si="5"/>
        <v>-76.07000000000005</v>
      </c>
      <c r="J15" s="673">
        <f t="shared" si="6"/>
        <v>-66.230000000000018</v>
      </c>
      <c r="K15" s="674">
        <f t="shared" si="7"/>
        <v>-16.490000000000009</v>
      </c>
      <c r="L15" s="659">
        <v>560</v>
      </c>
      <c r="M15" s="660">
        <v>10</v>
      </c>
      <c r="N15" s="661" t="s">
        <v>20</v>
      </c>
      <c r="O15" s="662">
        <v>612</v>
      </c>
      <c r="P15" s="678">
        <v>612</v>
      </c>
      <c r="Q15" s="678">
        <v>612</v>
      </c>
      <c r="R15" s="678">
        <v>568</v>
      </c>
      <c r="S15" s="678">
        <v>568</v>
      </c>
      <c r="T15" s="663" t="s">
        <v>388</v>
      </c>
      <c r="U15" s="663" t="s">
        <v>388</v>
      </c>
      <c r="V15" s="663" t="s">
        <v>388</v>
      </c>
      <c r="W15" s="669" t="s">
        <v>388</v>
      </c>
      <c r="X15" s="669" t="s">
        <v>388</v>
      </c>
      <c r="Y15" s="679">
        <v>0</v>
      </c>
      <c r="Z15" s="680">
        <v>0</v>
      </c>
      <c r="AA15" s="681">
        <v>0</v>
      </c>
      <c r="AB15" s="657">
        <v>0</v>
      </c>
      <c r="AC15" s="657">
        <v>0</v>
      </c>
      <c r="AE15" s="666">
        <v>560</v>
      </c>
      <c r="AF15" s="1565"/>
      <c r="AG15" s="1566"/>
    </row>
    <row r="16" spans="1:33" ht="15.75" customHeight="1">
      <c r="A16" s="643" t="s">
        <v>14</v>
      </c>
      <c r="B16" s="660">
        <v>458.9</v>
      </c>
      <c r="C16" s="497">
        <v>272</v>
      </c>
      <c r="D16" s="667">
        <v>201</v>
      </c>
      <c r="E16" s="641">
        <v>5</v>
      </c>
      <c r="F16" s="497" t="s">
        <v>388</v>
      </c>
      <c r="G16" s="497">
        <v>-200</v>
      </c>
      <c r="H16" s="667">
        <v>517.20000000000005</v>
      </c>
      <c r="I16" s="673">
        <f t="shared" si="5"/>
        <v>101.10000000000002</v>
      </c>
      <c r="J16" s="497">
        <f t="shared" si="6"/>
        <v>288</v>
      </c>
      <c r="K16" s="667">
        <f t="shared" si="7"/>
        <v>359</v>
      </c>
      <c r="L16" s="659">
        <v>560</v>
      </c>
      <c r="M16" s="660">
        <v>11</v>
      </c>
      <c r="N16" s="661" t="s">
        <v>14</v>
      </c>
      <c r="O16" s="662">
        <v>400</v>
      </c>
      <c r="P16" s="663">
        <v>405</v>
      </c>
      <c r="Q16" s="663">
        <v>400</v>
      </c>
      <c r="R16" s="663">
        <v>268</v>
      </c>
      <c r="S16" s="663">
        <v>268</v>
      </c>
      <c r="T16" s="663">
        <v>5</v>
      </c>
      <c r="U16" s="663" t="s">
        <v>388</v>
      </c>
      <c r="V16" s="663">
        <v>-200</v>
      </c>
      <c r="W16" s="669">
        <v>517.20000000000005</v>
      </c>
      <c r="X16" s="669" t="s">
        <v>388</v>
      </c>
      <c r="Y16" s="660">
        <f t="shared" ref="Y16:Y21" si="8">AE16-O16</f>
        <v>160</v>
      </c>
      <c r="Z16" s="641">
        <f t="shared" ref="Z16:Z21" si="9">AE16-P16</f>
        <v>155</v>
      </c>
      <c r="AA16" s="497">
        <f t="shared" ref="AA16:AA21" si="10">AE16-Q16</f>
        <v>160</v>
      </c>
      <c r="AB16" s="657">
        <v>0</v>
      </c>
      <c r="AC16" s="657">
        <v>0</v>
      </c>
      <c r="AE16" s="666">
        <v>560</v>
      </c>
      <c r="AF16" s="1565"/>
      <c r="AG16" s="1566"/>
    </row>
    <row r="17" spans="1:33" ht="15.75" customHeight="1">
      <c r="A17" s="643" t="s">
        <v>19</v>
      </c>
      <c r="B17" s="660">
        <v>232</v>
      </c>
      <c r="C17" s="497">
        <v>267.69</v>
      </c>
      <c r="D17" s="667">
        <v>157.69</v>
      </c>
      <c r="E17" s="641" t="s">
        <v>388</v>
      </c>
      <c r="F17" s="497" t="s">
        <v>388</v>
      </c>
      <c r="G17" s="497" t="s">
        <v>388</v>
      </c>
      <c r="H17" s="667" t="s">
        <v>388</v>
      </c>
      <c r="I17" s="497">
        <f t="shared" si="5"/>
        <v>650</v>
      </c>
      <c r="J17" s="673">
        <f t="shared" si="6"/>
        <v>614.30999999999995</v>
      </c>
      <c r="K17" s="674">
        <f t="shared" si="7"/>
        <v>724.31</v>
      </c>
      <c r="L17" s="659">
        <v>882</v>
      </c>
      <c r="M17" s="660">
        <v>12</v>
      </c>
      <c r="N17" s="661" t="s">
        <v>19</v>
      </c>
      <c r="O17" s="662">
        <v>219</v>
      </c>
      <c r="P17" s="678">
        <v>219</v>
      </c>
      <c r="Q17" s="678">
        <v>219</v>
      </c>
      <c r="R17" s="678">
        <v>166</v>
      </c>
      <c r="S17" s="678">
        <v>166</v>
      </c>
      <c r="T17" s="663" t="s">
        <v>388</v>
      </c>
      <c r="U17" s="663" t="s">
        <v>388</v>
      </c>
      <c r="V17" s="663" t="s">
        <v>388</v>
      </c>
      <c r="W17" s="669" t="s">
        <v>388</v>
      </c>
      <c r="X17" s="669" t="s">
        <v>388</v>
      </c>
      <c r="Y17" s="660">
        <f t="shared" si="8"/>
        <v>663</v>
      </c>
      <c r="Z17" s="641">
        <f t="shared" si="9"/>
        <v>663</v>
      </c>
      <c r="AA17" s="497">
        <f t="shared" si="10"/>
        <v>663</v>
      </c>
      <c r="AB17" s="657">
        <f t="shared" si="3"/>
        <v>716</v>
      </c>
      <c r="AC17" s="657">
        <f t="shared" si="4"/>
        <v>716</v>
      </c>
      <c r="AE17" s="666">
        <v>882</v>
      </c>
      <c r="AF17" s="1565"/>
      <c r="AG17" s="1566"/>
    </row>
    <row r="18" spans="1:33" ht="15.75" customHeight="1">
      <c r="A18" s="643" t="s">
        <v>228</v>
      </c>
      <c r="B18" s="660">
        <v>285.8</v>
      </c>
      <c r="C18" s="497">
        <v>329.3</v>
      </c>
      <c r="D18" s="667">
        <v>297.10000000000002</v>
      </c>
      <c r="E18" s="641">
        <v>50</v>
      </c>
      <c r="F18" s="497">
        <v>105</v>
      </c>
      <c r="G18" s="497" t="s">
        <v>388</v>
      </c>
      <c r="H18" s="667" t="s">
        <v>388</v>
      </c>
      <c r="I18" s="673">
        <f t="shared" si="5"/>
        <v>596.20000000000005</v>
      </c>
      <c r="J18" s="673">
        <f t="shared" si="6"/>
        <v>552.70000000000005</v>
      </c>
      <c r="K18" s="674">
        <f t="shared" si="7"/>
        <v>584.9</v>
      </c>
      <c r="L18" s="659">
        <v>882</v>
      </c>
      <c r="M18" s="660">
        <v>13</v>
      </c>
      <c r="N18" s="661" t="s">
        <v>228</v>
      </c>
      <c r="O18" s="662">
        <v>175</v>
      </c>
      <c r="P18" s="663">
        <v>225</v>
      </c>
      <c r="Q18" s="663">
        <v>330</v>
      </c>
      <c r="R18" s="663">
        <v>406</v>
      </c>
      <c r="S18" s="663">
        <v>406</v>
      </c>
      <c r="T18" s="663">
        <v>50</v>
      </c>
      <c r="U18" s="663">
        <v>105</v>
      </c>
      <c r="V18" s="663" t="s">
        <v>388</v>
      </c>
      <c r="W18" s="669">
        <v>95</v>
      </c>
      <c r="X18" s="669" t="s">
        <v>388</v>
      </c>
      <c r="Y18" s="660">
        <f t="shared" si="8"/>
        <v>707</v>
      </c>
      <c r="Z18" s="641">
        <f t="shared" si="9"/>
        <v>657</v>
      </c>
      <c r="AA18" s="497">
        <f t="shared" si="10"/>
        <v>552</v>
      </c>
      <c r="AB18" s="657">
        <f>AE18-R18-W18</f>
        <v>381</v>
      </c>
      <c r="AC18" s="657">
        <f>AE18-S18-W18</f>
        <v>381</v>
      </c>
      <c r="AE18" s="666">
        <v>882</v>
      </c>
      <c r="AF18" s="1565"/>
      <c r="AG18" s="1566"/>
    </row>
    <row r="19" spans="1:33" ht="15.75">
      <c r="A19" s="643" t="s">
        <v>229</v>
      </c>
      <c r="B19" s="660">
        <v>118.57</v>
      </c>
      <c r="C19" s="497">
        <v>122</v>
      </c>
      <c r="D19" s="667">
        <v>119.25</v>
      </c>
      <c r="E19" s="641" t="s">
        <v>388</v>
      </c>
      <c r="F19" s="497" t="s">
        <v>388</v>
      </c>
      <c r="G19" s="497" t="s">
        <v>388</v>
      </c>
      <c r="H19" s="667" t="s">
        <v>388</v>
      </c>
      <c r="I19" s="673">
        <f t="shared" si="5"/>
        <v>763.43000000000006</v>
      </c>
      <c r="J19" s="497">
        <f t="shared" si="6"/>
        <v>760</v>
      </c>
      <c r="K19" s="674">
        <f t="shared" si="7"/>
        <v>762.75</v>
      </c>
      <c r="L19" s="659">
        <v>882</v>
      </c>
      <c r="M19" s="660">
        <v>14</v>
      </c>
      <c r="N19" s="661" t="s">
        <v>229</v>
      </c>
      <c r="O19" s="662">
        <v>119</v>
      </c>
      <c r="P19" s="678">
        <v>119</v>
      </c>
      <c r="Q19" s="678">
        <v>119</v>
      </c>
      <c r="R19" s="678">
        <v>98</v>
      </c>
      <c r="S19" s="678">
        <v>98</v>
      </c>
      <c r="T19" s="663" t="s">
        <v>388</v>
      </c>
      <c r="U19" s="663" t="s">
        <v>388</v>
      </c>
      <c r="V19" s="663" t="s">
        <v>388</v>
      </c>
      <c r="W19" s="669" t="s">
        <v>388</v>
      </c>
      <c r="X19" s="669" t="s">
        <v>388</v>
      </c>
      <c r="Y19" s="660">
        <f t="shared" si="8"/>
        <v>763</v>
      </c>
      <c r="Z19" s="641">
        <f t="shared" si="9"/>
        <v>763</v>
      </c>
      <c r="AA19" s="497">
        <f t="shared" si="10"/>
        <v>763</v>
      </c>
      <c r="AB19" s="657">
        <f t="shared" si="3"/>
        <v>784</v>
      </c>
      <c r="AC19" s="657">
        <f t="shared" si="4"/>
        <v>784</v>
      </c>
      <c r="AE19" s="666">
        <v>882</v>
      </c>
      <c r="AF19" s="1565"/>
      <c r="AG19" s="1566"/>
    </row>
    <row r="20" spans="1:33" ht="15.75">
      <c r="A20" s="643" t="s">
        <v>18</v>
      </c>
      <c r="B20" s="660">
        <v>360</v>
      </c>
      <c r="C20" s="497">
        <v>360</v>
      </c>
      <c r="D20" s="667">
        <v>264</v>
      </c>
      <c r="E20" s="641" t="s">
        <v>388</v>
      </c>
      <c r="F20" s="497" t="s">
        <v>388</v>
      </c>
      <c r="G20" s="497" t="s">
        <v>388</v>
      </c>
      <c r="H20" s="667" t="s">
        <v>388</v>
      </c>
      <c r="I20" s="497">
        <f t="shared" si="5"/>
        <v>522</v>
      </c>
      <c r="J20" s="497">
        <f t="shared" si="6"/>
        <v>522</v>
      </c>
      <c r="K20" s="667">
        <f t="shared" si="7"/>
        <v>618</v>
      </c>
      <c r="L20" s="659">
        <v>882</v>
      </c>
      <c r="M20" s="660">
        <v>15</v>
      </c>
      <c r="N20" s="661" t="s">
        <v>18</v>
      </c>
      <c r="O20" s="662">
        <v>360</v>
      </c>
      <c r="P20" s="678">
        <v>360</v>
      </c>
      <c r="Q20" s="678">
        <v>360</v>
      </c>
      <c r="R20" s="678">
        <v>360</v>
      </c>
      <c r="S20" s="678">
        <v>360</v>
      </c>
      <c r="T20" s="663" t="s">
        <v>388</v>
      </c>
      <c r="U20" s="663" t="s">
        <v>388</v>
      </c>
      <c r="V20" s="663" t="s">
        <v>388</v>
      </c>
      <c r="W20" s="669" t="s">
        <v>388</v>
      </c>
      <c r="X20" s="669" t="s">
        <v>388</v>
      </c>
      <c r="Y20" s="660">
        <f t="shared" si="8"/>
        <v>522</v>
      </c>
      <c r="Z20" s="641">
        <f t="shared" si="9"/>
        <v>522</v>
      </c>
      <c r="AA20" s="497">
        <f t="shared" si="10"/>
        <v>522</v>
      </c>
      <c r="AB20" s="657">
        <f t="shared" si="3"/>
        <v>522</v>
      </c>
      <c r="AC20" s="657">
        <f t="shared" si="4"/>
        <v>522</v>
      </c>
      <c r="AE20" s="666">
        <v>882</v>
      </c>
      <c r="AF20" s="1565"/>
      <c r="AG20" s="1566"/>
    </row>
    <row r="21" spans="1:33" ht="16.5" thickBot="1">
      <c r="A21" s="643" t="s">
        <v>230</v>
      </c>
      <c r="B21" s="660">
        <v>38.799999999999997</v>
      </c>
      <c r="C21" s="497">
        <v>35</v>
      </c>
      <c r="D21" s="667">
        <v>33.06</v>
      </c>
      <c r="E21" s="682" t="s">
        <v>388</v>
      </c>
      <c r="F21" s="640" t="s">
        <v>388</v>
      </c>
      <c r="G21" s="640" t="s">
        <v>388</v>
      </c>
      <c r="H21" s="667" t="s">
        <v>388</v>
      </c>
      <c r="I21" s="673">
        <f t="shared" si="5"/>
        <v>101.2</v>
      </c>
      <c r="J21" s="497">
        <f t="shared" si="6"/>
        <v>105</v>
      </c>
      <c r="K21" s="674">
        <f t="shared" si="7"/>
        <v>106.94</v>
      </c>
      <c r="L21" s="668">
        <v>140</v>
      </c>
      <c r="M21" s="683">
        <v>16</v>
      </c>
      <c r="N21" s="684" t="s">
        <v>230</v>
      </c>
      <c r="O21" s="685">
        <v>35</v>
      </c>
      <c r="P21" s="686">
        <v>35</v>
      </c>
      <c r="Q21" s="686">
        <v>35</v>
      </c>
      <c r="R21" s="686">
        <v>23</v>
      </c>
      <c r="S21" s="686">
        <v>23</v>
      </c>
      <c r="T21" s="687" t="s">
        <v>388</v>
      </c>
      <c r="U21" s="687" t="s">
        <v>388</v>
      </c>
      <c r="V21" s="687" t="s">
        <v>388</v>
      </c>
      <c r="W21" s="688" t="s">
        <v>388</v>
      </c>
      <c r="X21" s="688" t="s">
        <v>388</v>
      </c>
      <c r="Y21" s="689">
        <f t="shared" si="8"/>
        <v>105</v>
      </c>
      <c r="Z21" s="645">
        <f t="shared" si="9"/>
        <v>105</v>
      </c>
      <c r="AA21" s="645">
        <f t="shared" si="10"/>
        <v>105</v>
      </c>
      <c r="AB21" s="657">
        <f t="shared" si="3"/>
        <v>117</v>
      </c>
      <c r="AC21" s="657">
        <f t="shared" si="4"/>
        <v>117</v>
      </c>
      <c r="AE21" s="672">
        <v>140</v>
      </c>
      <c r="AF21" s="1567"/>
      <c r="AG21" s="1568"/>
    </row>
    <row r="22" spans="1:33">
      <c r="A22" s="690"/>
      <c r="B22" s="691"/>
      <c r="C22" s="640"/>
      <c r="D22" s="692"/>
      <c r="E22" s="693"/>
      <c r="F22" s="693"/>
      <c r="G22" s="693"/>
      <c r="H22" s="693"/>
      <c r="I22" s="693"/>
      <c r="J22" s="693"/>
      <c r="K22" s="694"/>
      <c r="M22" s="501"/>
      <c r="N22" s="695"/>
      <c r="O22" s="695"/>
      <c r="P22" s="695"/>
      <c r="Q22" s="695"/>
      <c r="R22" s="695"/>
      <c r="S22" s="695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E22" s="696"/>
      <c r="AF22" s="697"/>
      <c r="AG22" s="697"/>
    </row>
    <row r="23" spans="1:33">
      <c r="A23" s="698"/>
      <c r="B23" s="501"/>
      <c r="C23" s="501"/>
      <c r="D23" s="501"/>
      <c r="E23" s="53"/>
      <c r="F23" s="53"/>
      <c r="G23" s="53"/>
      <c r="H23" s="53"/>
      <c r="I23" s="53"/>
      <c r="J23" s="53"/>
      <c r="K23" s="53"/>
      <c r="M23" s="53"/>
      <c r="N23" s="698"/>
      <c r="O23" s="698"/>
      <c r="P23" s="501"/>
      <c r="Q23" s="501"/>
      <c r="R23" s="501"/>
      <c r="S23" s="501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33">
      <c r="A24" s="698"/>
      <c r="B24" s="699"/>
      <c r="C24" s="699"/>
      <c r="D24" s="699"/>
      <c r="E24" s="53"/>
      <c r="F24" s="53"/>
      <c r="G24" s="53"/>
      <c r="H24" s="53"/>
      <c r="I24" s="53"/>
      <c r="J24" s="53"/>
      <c r="K24" s="53"/>
      <c r="M24" s="700" t="s">
        <v>404</v>
      </c>
      <c r="N24" s="700"/>
      <c r="O24" s="700"/>
      <c r="P24" s="700"/>
      <c r="Q24" s="1048" t="s">
        <v>405</v>
      </c>
      <c r="R24" s="1048"/>
      <c r="S24" s="1048"/>
      <c r="T24" s="1048"/>
      <c r="Y24" s="53"/>
      <c r="Z24" s="53"/>
      <c r="AA24" s="53"/>
      <c r="AB24" s="53"/>
      <c r="AC24" s="53"/>
    </row>
    <row r="25" spans="1:33">
      <c r="A25" s="698"/>
      <c r="B25" s="699"/>
      <c r="C25" s="699"/>
      <c r="D25" s="699"/>
      <c r="E25" s="53"/>
      <c r="F25" s="53"/>
      <c r="G25" s="53"/>
      <c r="H25" s="53"/>
      <c r="I25" s="53"/>
      <c r="J25" s="53"/>
      <c r="K25" s="53"/>
    </row>
    <row r="26" spans="1:33">
      <c r="M26" s="700" t="s">
        <v>323</v>
      </c>
      <c r="N26" s="700"/>
      <c r="O26" s="700"/>
      <c r="P26" s="699"/>
      <c r="Q26" s="699"/>
      <c r="R26" s="699"/>
      <c r="S26" s="699"/>
    </row>
    <row r="27" spans="1:33">
      <c r="M27" s="81" t="s">
        <v>324</v>
      </c>
      <c r="Q27" s="1048" t="s">
        <v>406</v>
      </c>
      <c r="R27" s="1048"/>
      <c r="S27" s="1048"/>
      <c r="T27" s="1048"/>
    </row>
    <row r="30" spans="1:33">
      <c r="A30" s="1569" t="s">
        <v>407</v>
      </c>
      <c r="B30" s="1570"/>
      <c r="C30" s="1570"/>
      <c r="D30" s="1570"/>
      <c r="E30" s="1570"/>
      <c r="F30" s="1570"/>
      <c r="G30" s="1570"/>
      <c r="H30" s="1570"/>
      <c r="I30" s="1570"/>
      <c r="J30" s="1570"/>
      <c r="K30" s="1571"/>
    </row>
    <row r="31" spans="1:33">
      <c r="A31" s="1556" t="s">
        <v>408</v>
      </c>
      <c r="B31" s="1556"/>
      <c r="C31" s="1556"/>
      <c r="D31" s="1556"/>
      <c r="E31" s="1556"/>
      <c r="F31" s="1556"/>
      <c r="G31" s="1556"/>
      <c r="H31" s="1556"/>
      <c r="I31" s="1556"/>
      <c r="J31" s="1556"/>
      <c r="K31" s="1556"/>
    </row>
    <row r="32" spans="1:33">
      <c r="A32" s="1556"/>
      <c r="B32" s="1556"/>
      <c r="C32" s="1556"/>
      <c r="D32" s="1556"/>
      <c r="E32" s="1556"/>
      <c r="F32" s="1556"/>
      <c r="G32" s="1556"/>
      <c r="H32" s="1556"/>
      <c r="I32" s="1556"/>
      <c r="J32" s="1556"/>
      <c r="K32" s="1556"/>
    </row>
    <row r="33" spans="1:11">
      <c r="A33" s="1556"/>
      <c r="B33" s="1556"/>
      <c r="C33" s="1556"/>
      <c r="D33" s="1556"/>
      <c r="E33" s="1556"/>
      <c r="F33" s="1556"/>
      <c r="G33" s="1556"/>
      <c r="H33" s="1556"/>
      <c r="I33" s="1556"/>
      <c r="J33" s="1556"/>
      <c r="K33" s="1556"/>
    </row>
    <row r="34" spans="1:11">
      <c r="A34" s="1556"/>
      <c r="B34" s="1556"/>
      <c r="C34" s="1556"/>
      <c r="D34" s="1556"/>
      <c r="E34" s="1556"/>
      <c r="F34" s="1556"/>
      <c r="G34" s="1556"/>
      <c r="H34" s="1556"/>
      <c r="I34" s="1556"/>
      <c r="J34" s="1556"/>
      <c r="K34" s="1556"/>
    </row>
    <row r="35" spans="1:11">
      <c r="A35" s="1556"/>
      <c r="B35" s="1556"/>
      <c r="C35" s="1556"/>
      <c r="D35" s="1556"/>
      <c r="E35" s="1556"/>
      <c r="F35" s="1556"/>
      <c r="G35" s="1556"/>
      <c r="H35" s="1556"/>
      <c r="I35" s="1556"/>
      <c r="J35" s="1556"/>
      <c r="K35" s="1556"/>
    </row>
    <row r="36" spans="1:11">
      <c r="A36" s="1556"/>
      <c r="B36" s="1556"/>
      <c r="C36" s="1556"/>
      <c r="D36" s="1556"/>
      <c r="E36" s="1556"/>
      <c r="F36" s="1556"/>
      <c r="G36" s="1556"/>
      <c r="H36" s="1556"/>
      <c r="I36" s="1556"/>
      <c r="J36" s="1556"/>
      <c r="K36" s="1556"/>
    </row>
    <row r="37" spans="1:11">
      <c r="A37" s="1556"/>
      <c r="B37" s="1556"/>
      <c r="C37" s="1556"/>
      <c r="D37" s="1556"/>
      <c r="E37" s="1556"/>
      <c r="F37" s="1556"/>
      <c r="G37" s="1556"/>
      <c r="H37" s="1556"/>
      <c r="I37" s="1556"/>
      <c r="J37" s="1556"/>
      <c r="K37" s="1556"/>
    </row>
    <row r="38" spans="1:11">
      <c r="A38" s="1556"/>
      <c r="B38" s="1556"/>
      <c r="C38" s="1556"/>
      <c r="D38" s="1556"/>
      <c r="E38" s="1556"/>
      <c r="F38" s="1556"/>
      <c r="G38" s="1556"/>
      <c r="H38" s="1556"/>
      <c r="I38" s="1556"/>
      <c r="J38" s="1556"/>
      <c r="K38" s="1556"/>
    </row>
    <row r="39" spans="1:11">
      <c r="A39" s="1556"/>
      <c r="B39" s="1556"/>
      <c r="C39" s="1556"/>
      <c r="D39" s="1556"/>
      <c r="E39" s="1556"/>
      <c r="F39" s="1556"/>
      <c r="G39" s="1556"/>
      <c r="H39" s="1556"/>
      <c r="I39" s="1556"/>
      <c r="J39" s="1556"/>
      <c r="K39" s="1556"/>
    </row>
    <row r="40" spans="1:11">
      <c r="A40" s="1556"/>
      <c r="B40" s="1556"/>
      <c r="C40" s="1556"/>
      <c r="D40" s="1556"/>
      <c r="E40" s="1556"/>
      <c r="F40" s="1556"/>
      <c r="G40" s="1556"/>
      <c r="H40" s="1556"/>
      <c r="I40" s="1556"/>
      <c r="J40" s="1556"/>
      <c r="K40" s="1556"/>
    </row>
    <row r="41" spans="1:11">
      <c r="A41" s="1556"/>
      <c r="B41" s="1556"/>
      <c r="C41" s="1556"/>
      <c r="D41" s="1556"/>
      <c r="E41" s="1556"/>
      <c r="F41" s="1556"/>
      <c r="G41" s="1556"/>
      <c r="H41" s="1556"/>
      <c r="I41" s="1556"/>
      <c r="J41" s="1556"/>
      <c r="K41" s="1556"/>
    </row>
    <row r="42" spans="1:11">
      <c r="A42" s="1556"/>
      <c r="B42" s="1556"/>
      <c r="C42" s="1556"/>
      <c r="D42" s="1556"/>
      <c r="E42" s="1556"/>
      <c r="F42" s="1556"/>
      <c r="G42" s="1556"/>
      <c r="H42" s="1556"/>
      <c r="I42" s="1556"/>
      <c r="J42" s="1556"/>
      <c r="K42" s="1556"/>
    </row>
    <row r="43" spans="1:11">
      <c r="A43" s="1556" t="s">
        <v>409</v>
      </c>
      <c r="B43" s="1556"/>
      <c r="C43" s="1556"/>
      <c r="D43" s="1556"/>
      <c r="E43" s="1556"/>
      <c r="F43" s="1556"/>
      <c r="G43" s="1556"/>
      <c r="H43" s="1556"/>
      <c r="I43" s="1556"/>
      <c r="J43" s="1556"/>
      <c r="K43" s="1556"/>
    </row>
    <row r="44" spans="1:11">
      <c r="A44" s="1556"/>
      <c r="B44" s="1556"/>
      <c r="C44" s="1556"/>
      <c r="D44" s="1556"/>
      <c r="E44" s="1556"/>
      <c r="F44" s="1556"/>
      <c r="G44" s="1556"/>
      <c r="H44" s="1556"/>
      <c r="I44" s="1556"/>
      <c r="J44" s="1556"/>
      <c r="K44" s="1556"/>
    </row>
    <row r="45" spans="1:11">
      <c r="A45" s="1556"/>
      <c r="B45" s="1556"/>
      <c r="C45" s="1556"/>
      <c r="D45" s="1556"/>
      <c r="E45" s="1556"/>
      <c r="F45" s="1556"/>
      <c r="G45" s="1556"/>
      <c r="H45" s="1556"/>
      <c r="I45" s="1556"/>
      <c r="J45" s="1556"/>
      <c r="K45" s="1556"/>
    </row>
    <row r="46" spans="1:11">
      <c r="A46" s="1556"/>
      <c r="B46" s="1556"/>
      <c r="C46" s="1556"/>
      <c r="D46" s="1556"/>
      <c r="E46" s="1556"/>
      <c r="F46" s="1556"/>
      <c r="G46" s="1556"/>
      <c r="H46" s="1556"/>
      <c r="I46" s="1556"/>
      <c r="J46" s="1556"/>
      <c r="K46" s="1556"/>
    </row>
    <row r="47" spans="1:11">
      <c r="A47" s="1556" t="s">
        <v>410</v>
      </c>
      <c r="B47" s="1556"/>
      <c r="C47" s="1556"/>
      <c r="D47" s="1556"/>
      <c r="E47" s="1556"/>
      <c r="F47" s="1556"/>
      <c r="G47" s="1556"/>
      <c r="H47" s="1556"/>
      <c r="I47" s="1556"/>
      <c r="J47" s="1556"/>
      <c r="K47" s="1556"/>
    </row>
    <row r="48" spans="1:11">
      <c r="A48" s="1556"/>
      <c r="B48" s="1556"/>
      <c r="C48" s="1556"/>
      <c r="D48" s="1556"/>
      <c r="E48" s="1556"/>
      <c r="F48" s="1556"/>
      <c r="G48" s="1556"/>
      <c r="H48" s="1556"/>
      <c r="I48" s="1556"/>
      <c r="J48" s="1556"/>
      <c r="K48" s="1556"/>
    </row>
    <row r="49" spans="1:11">
      <c r="A49" s="1556"/>
      <c r="B49" s="1556"/>
      <c r="C49" s="1556"/>
      <c r="D49" s="1556"/>
      <c r="E49" s="1556"/>
      <c r="F49" s="1556"/>
      <c r="G49" s="1556"/>
      <c r="H49" s="1556"/>
      <c r="I49" s="1556"/>
      <c r="J49" s="1556"/>
      <c r="K49" s="1556"/>
    </row>
    <row r="50" spans="1:11">
      <c r="A50" s="1556"/>
      <c r="B50" s="1556"/>
      <c r="C50" s="1556"/>
      <c r="D50" s="1556"/>
      <c r="E50" s="1556"/>
      <c r="F50" s="1556"/>
      <c r="G50" s="1556"/>
      <c r="H50" s="1556"/>
      <c r="I50" s="1556"/>
      <c r="J50" s="1556"/>
      <c r="K50" s="1556"/>
    </row>
    <row r="51" spans="1:11">
      <c r="A51" s="1556"/>
      <c r="B51" s="1556"/>
      <c r="C51" s="1556"/>
      <c r="D51" s="1556"/>
      <c r="E51" s="1556"/>
      <c r="F51" s="1556"/>
      <c r="G51" s="1556"/>
      <c r="H51" s="1556"/>
      <c r="I51" s="1556"/>
      <c r="J51" s="1556"/>
      <c r="K51" s="1556"/>
    </row>
    <row r="52" spans="1:11">
      <c r="A52" s="1556"/>
      <c r="B52" s="1556"/>
      <c r="C52" s="1556"/>
      <c r="D52" s="1556"/>
      <c r="E52" s="1556"/>
      <c r="F52" s="1556"/>
      <c r="G52" s="1556"/>
      <c r="H52" s="1556"/>
      <c r="I52" s="1556"/>
      <c r="J52" s="1556"/>
      <c r="K52" s="1556"/>
    </row>
    <row r="53" spans="1:11">
      <c r="A53" s="1556"/>
      <c r="B53" s="1556"/>
      <c r="C53" s="1556"/>
      <c r="D53" s="1556"/>
      <c r="E53" s="1556"/>
      <c r="F53" s="1556"/>
      <c r="G53" s="1556"/>
      <c r="H53" s="1556"/>
      <c r="I53" s="1556"/>
      <c r="J53" s="1556"/>
      <c r="K53" s="1556"/>
    </row>
    <row r="54" spans="1:11">
      <c r="A54" s="1556"/>
      <c r="B54" s="1556"/>
      <c r="C54" s="1556"/>
      <c r="D54" s="1556"/>
      <c r="E54" s="1556"/>
      <c r="F54" s="1556"/>
      <c r="G54" s="1556"/>
      <c r="H54" s="1556"/>
      <c r="I54" s="1556"/>
      <c r="J54" s="1556"/>
      <c r="K54" s="1556"/>
    </row>
  </sheetData>
  <mergeCells count="21">
    <mergeCell ref="A1:K1"/>
    <mergeCell ref="M1:AC1"/>
    <mergeCell ref="A3:K3"/>
    <mergeCell ref="M3:AC3"/>
    <mergeCell ref="A4:A5"/>
    <mergeCell ref="B4:D4"/>
    <mergeCell ref="E4:H4"/>
    <mergeCell ref="I4:K4"/>
    <mergeCell ref="M4:M5"/>
    <mergeCell ref="N4:N5"/>
    <mergeCell ref="O4:S4"/>
    <mergeCell ref="T4:X4"/>
    <mergeCell ref="Y4:AC4"/>
    <mergeCell ref="A31:K42"/>
    <mergeCell ref="A43:K46"/>
    <mergeCell ref="A47:K54"/>
    <mergeCell ref="AF6:AG8"/>
    <mergeCell ref="AF9:AG21"/>
    <mergeCell ref="Q24:T24"/>
    <mergeCell ref="Q27:T27"/>
    <mergeCell ref="A30:K30"/>
  </mergeCells>
  <pageMargins left="0.15748031496062992" right="0.15748031496062992" top="0.74803149606299213" bottom="0.74803149606299213" header="0.31496062992125984" footer="0.31496062992125984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мощность по секциям испр.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2019-03-18T05:50:41Z</dcterms:modified>
</cp:coreProperties>
</file>