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3" sheetId="4" r:id="rId1"/>
    <sheet name="0" sheetId="5" r:id="rId2"/>
  </sheets>
  <calcPr calcId="162913"/>
</workbook>
</file>

<file path=xl/calcChain.xml><?xml version="1.0" encoding="utf-8"?>
<calcChain xmlns="http://schemas.openxmlformats.org/spreadsheetml/2006/main">
  <c r="F8" i="4" l="1"/>
  <c r="F33" i="4"/>
  <c r="F20" i="4"/>
  <c r="F19" i="4"/>
  <c r="F17" i="4" s="1"/>
  <c r="F22" i="4"/>
  <c r="F43" i="4"/>
  <c r="F44" i="4"/>
  <c r="E42" i="4"/>
  <c r="E17" i="4"/>
  <c r="F42" i="4" l="1"/>
  <c r="E23" i="4"/>
  <c r="F39" i="4"/>
  <c r="F31" i="4" l="1"/>
  <c r="F21" i="4" l="1"/>
  <c r="F27" i="4" l="1"/>
  <c r="F26" i="4" l="1"/>
  <c r="F37" i="4" l="1"/>
  <c r="F46" i="4"/>
  <c r="F29" i="4"/>
  <c r="F36" i="4"/>
  <c r="F35" i="4" l="1"/>
  <c r="F34" i="4"/>
  <c r="F32" i="4"/>
  <c r="F30" i="4"/>
  <c r="F28" i="4"/>
  <c r="F25" i="4"/>
  <c r="F40" i="4"/>
  <c r="E10" i="4" l="1"/>
  <c r="F10" i="4" s="1"/>
  <c r="F38" i="4"/>
  <c r="F11" i="4" l="1"/>
  <c r="F13" i="4" s="1"/>
  <c r="F24" i="4"/>
  <c r="F23" i="4" s="1"/>
  <c r="F45" i="4" s="1"/>
  <c r="F47" i="4" s="1"/>
  <c r="E12" i="4" l="1"/>
  <c r="D12" i="4" s="1"/>
  <c r="E31" i="5" l="1"/>
  <c r="F31" i="5"/>
  <c r="E32" i="5"/>
  <c r="E29" i="5" s="1"/>
  <c r="F32" i="5"/>
  <c r="D28" i="5"/>
  <c r="C28" i="5"/>
  <c r="D22" i="5"/>
  <c r="D21" i="5"/>
  <c r="D20" i="5"/>
  <c r="D19" i="5"/>
  <c r="D16" i="5"/>
  <c r="D15" i="5"/>
  <c r="D14" i="5"/>
  <c r="C13" i="5"/>
  <c r="D11" i="5"/>
  <c r="D10" i="5" s="1"/>
  <c r="C10" i="5"/>
  <c r="D8" i="5"/>
  <c r="D7" i="5"/>
  <c r="D5" i="5" l="1"/>
  <c r="D13" i="5"/>
  <c r="E30" i="5"/>
  <c r="E27" i="5" s="1"/>
  <c r="F28" i="5"/>
  <c r="F30" i="5"/>
  <c r="F29" i="5"/>
  <c r="C31" i="5"/>
  <c r="C33" i="5" s="1"/>
  <c r="D31" i="5"/>
  <c r="D33" i="5" s="1"/>
  <c r="E28" i="5" l="1"/>
  <c r="E26" i="5" s="1"/>
  <c r="F27" i="5"/>
  <c r="F26" i="5"/>
  <c r="E25" i="5" l="1"/>
  <c r="F24" i="5"/>
  <c r="F25" i="5"/>
  <c r="E23" i="5"/>
  <c r="E21" i="5" s="1"/>
  <c r="E24" i="5"/>
  <c r="F22" i="5" l="1"/>
  <c r="F23" i="5"/>
  <c r="F21" i="5" s="1"/>
  <c r="E22" i="5"/>
  <c r="E20" i="5" s="1"/>
  <c r="F20" i="5" l="1"/>
  <c r="F18" i="5" s="1"/>
  <c r="E18" i="5"/>
  <c r="F19" i="5"/>
  <c r="F17" i="5" s="1"/>
  <c r="E19" i="5"/>
  <c r="E17" i="5" s="1"/>
  <c r="E15" i="5" l="1"/>
  <c r="E16" i="5"/>
  <c r="E13" i="5" s="1"/>
  <c r="F16" i="5"/>
  <c r="F15" i="5"/>
  <c r="E14" i="5" l="1"/>
  <c r="E12" i="5" s="1"/>
  <c r="E10" i="5" s="1"/>
  <c r="F14" i="5"/>
  <c r="F12" i="5" s="1"/>
  <c r="F13" i="5"/>
  <c r="E11" i="5" l="1"/>
  <c r="F11" i="5"/>
  <c r="F10" i="5"/>
  <c r="E9" i="5"/>
  <c r="E21" i="4"/>
  <c r="E45" i="4" s="1"/>
  <c r="E47" i="4" s="1"/>
  <c r="E7" i="5" l="1"/>
  <c r="E8" i="5"/>
  <c r="E6" i="5" s="1"/>
  <c r="F9" i="5"/>
  <c r="F6" i="5" s="1"/>
  <c r="F8" i="5"/>
  <c r="F7" i="5" l="1"/>
  <c r="F5" i="5" s="1"/>
</calcChain>
</file>

<file path=xl/sharedStrings.xml><?xml version="1.0" encoding="utf-8"?>
<sst xmlns="http://schemas.openxmlformats.org/spreadsheetml/2006/main" count="104" uniqueCount="67">
  <si>
    <t>№п/п</t>
  </si>
  <si>
    <t>СТАТЬИ ДОХОДОВ</t>
  </si>
  <si>
    <t>ВСЕГО ЗА МЕСЯЦ</t>
  </si>
  <si>
    <t>ВСЕГО ЗА ГОД</t>
  </si>
  <si>
    <t>1.1.</t>
  </si>
  <si>
    <t>Содержание  общедомового имущества</t>
  </si>
  <si>
    <t>1.2.</t>
  </si>
  <si>
    <t>ВСЕГО ДОХОДОВ</t>
  </si>
  <si>
    <t>СТАТЬИ РАССХОДОВ</t>
  </si>
  <si>
    <t>Административно-управленческие расходы, всего:</t>
  </si>
  <si>
    <t>2.1.</t>
  </si>
  <si>
    <t>ФОТ, в том числе:</t>
  </si>
  <si>
    <t>отпускные</t>
  </si>
  <si>
    <t>2.2.</t>
  </si>
  <si>
    <t>НАЛОГИ</t>
  </si>
  <si>
    <t>Юридические услуги</t>
  </si>
  <si>
    <t>3.</t>
  </si>
  <si>
    <t>Расходы на содержание и техническое обслуживание общего имущества МКД в т.ч.:</t>
  </si>
  <si>
    <t>Содержание и текущий ремонт общедомового имущества , в т.ч.:</t>
  </si>
  <si>
    <t>Хозяйственные расходы в т.ч.</t>
  </si>
  <si>
    <t>материалы на сантехнические, электрические работы</t>
  </si>
  <si>
    <t>Итого расходов</t>
  </si>
  <si>
    <t>5.</t>
  </si>
  <si>
    <t>ВСЕГО РАСХОДОВ</t>
  </si>
  <si>
    <t>Председатель</t>
  </si>
  <si>
    <t>Бухгалтер</t>
  </si>
  <si>
    <t xml:space="preserve">Отчисления в фонды </t>
  </si>
  <si>
    <t>Размещение интернет оборудования провайдеров</t>
  </si>
  <si>
    <t>ТО ВДГО</t>
  </si>
  <si>
    <t>ТО ВКГО и вентканалы</t>
  </si>
  <si>
    <t>Подготовка теплового узла к отопительному сезону</t>
  </si>
  <si>
    <t>Содержание преддомовой территории</t>
  </si>
  <si>
    <t>Содержание общественных мест пользования</t>
  </si>
  <si>
    <t>Модернизация домофонов</t>
  </si>
  <si>
    <t>Чистка подвалов</t>
  </si>
  <si>
    <t>_</t>
  </si>
  <si>
    <t>Заполнение системы  ГИС ЖКХ</t>
  </si>
  <si>
    <t>6.</t>
  </si>
  <si>
    <t>Итого</t>
  </si>
  <si>
    <t>Финансирование ремонта кровли  из статьи "Содержание общедомового имущества"</t>
  </si>
  <si>
    <t>Задолженность перед ООО "Мой дом" за ноябрь 2021</t>
  </si>
  <si>
    <t>Бухгалтерские услуги                       ООО "Альтернатива"</t>
  </si>
  <si>
    <t>Расходы по задолженности коммунальных услуг жильцами</t>
  </si>
  <si>
    <t xml:space="preserve">Непредвиденные расходы (аварийные работы) </t>
  </si>
  <si>
    <t>оборудование, хозинвентарь, материалы, канцтовары</t>
  </si>
  <si>
    <t>2. Смета расходов на 2023 год.</t>
  </si>
  <si>
    <t>Остаток на 01.01.2023 по счету 40703810740400100112</t>
  </si>
  <si>
    <t> Смета доходов и расходов по ЖСК "Ситценабивник -2" на 2023 г.</t>
  </si>
  <si>
    <t>1.3.</t>
  </si>
  <si>
    <t>Оплата услуг МФЦ</t>
  </si>
  <si>
    <t>Отчисление налога</t>
  </si>
  <si>
    <t>ТО оборудования и конструктивных элементов в цокольном этаже, в местах общего пользования и на кровле дома</t>
  </si>
  <si>
    <t>Электронный ключ подписи</t>
  </si>
  <si>
    <t>Ремонт домофоных дверей</t>
  </si>
  <si>
    <t>Плата за снятие наличных</t>
  </si>
  <si>
    <t>Комиссия в другие банки</t>
  </si>
  <si>
    <t>Демонтаж и установка 2-х металлических дверей в подвал</t>
  </si>
  <si>
    <t>ИТОГО РАСХОДОВ</t>
  </si>
  <si>
    <t>1. Смета доходов на 2023 год.</t>
  </si>
  <si>
    <t xml:space="preserve">Остаток наличных на 01.01.2023 </t>
  </si>
  <si>
    <t>Расходы на оплату ОДН на эл.энергию и воду</t>
  </si>
  <si>
    <t>Бухгалтерские услуги ООО "Альтернатива"</t>
  </si>
  <si>
    <t>Утверждена Общим собранием собственников</t>
  </si>
  <si>
    <t>жилых помещений ЖСК "Ситценабивник-2"</t>
  </si>
  <si>
    <r>
      <t>ВСЕГО М</t>
    </r>
    <r>
      <rPr>
        <b/>
        <vertAlign val="superscript"/>
        <sz val="10"/>
        <color rgb="FF2F393E"/>
        <rFont val="Arial"/>
        <family val="2"/>
        <charset val="204"/>
      </rPr>
      <t>2</t>
    </r>
  </si>
  <si>
    <r>
      <t>СТАВКА ЗА 1 М</t>
    </r>
    <r>
      <rPr>
        <b/>
        <vertAlign val="superscript"/>
        <sz val="10"/>
        <color rgb="FF2F393E"/>
        <rFont val="Arial"/>
        <family val="2"/>
        <charset val="204"/>
      </rPr>
      <t>2</t>
    </r>
  </si>
  <si>
    <t>(Протокол №1, от 23.04.2023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</si>
</sst>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₽"/>
  </numFmts>
  <fonts count="14" x14ac:knownFonts="1">
    <font>
      <sz val="11"/>
      <color theme="1"/>
      <name val="Calibri"/>
      <family val="2"/>
      <scheme val="minor"/>
    </font>
    <font>
      <sz val="8"/>
      <color rgb="FF2F393E"/>
      <name val="Arial"/>
      <family val="2"/>
      <charset val="204"/>
    </font>
    <font>
      <b/>
      <sz val="8"/>
      <color rgb="FF2F393E"/>
      <name val="Arial"/>
      <family val="2"/>
      <charset val="204"/>
    </font>
    <font>
      <b/>
      <i/>
      <sz val="8"/>
      <color rgb="FF2F393E"/>
      <name val="Arial"/>
      <family val="2"/>
      <charset val="204"/>
    </font>
    <font>
      <i/>
      <sz val="8"/>
      <color rgb="FF2F393E"/>
      <name val="Arial"/>
      <family val="2"/>
      <charset val="204"/>
    </font>
    <font>
      <b/>
      <i/>
      <sz val="8"/>
      <color rgb="FFEB6B56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b/>
      <i/>
      <sz val="10"/>
      <color rgb="FF2F393E"/>
      <name val="Arial"/>
      <family val="2"/>
      <charset val="204"/>
    </font>
    <font>
      <b/>
      <sz val="10"/>
      <color rgb="FF2F393E"/>
      <name val="Arial"/>
      <family val="2"/>
      <charset val="204"/>
    </font>
    <font>
      <b/>
      <vertAlign val="superscript"/>
      <sz val="10"/>
      <color rgb="FF2F393E"/>
      <name val="Arial"/>
      <family val="2"/>
      <charset val="204"/>
    </font>
    <font>
      <i/>
      <sz val="10"/>
      <color rgb="FF2F393E"/>
      <name val="Arial"/>
      <family val="2"/>
      <charset val="204"/>
    </font>
    <font>
      <sz val="10"/>
      <color rgb="FF2F393E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double">
        <color rgb="FF4CAF50"/>
      </left>
      <right style="double">
        <color rgb="FF4CAF50"/>
      </right>
      <top style="double">
        <color rgb="FF4CAF50"/>
      </top>
      <bottom style="double">
        <color rgb="FF4CAF50"/>
      </bottom>
      <diagonal/>
    </border>
    <border>
      <left style="double">
        <color rgb="FF4CAF50"/>
      </left>
      <right/>
      <top style="double">
        <color rgb="FF4CAF50"/>
      </top>
      <bottom style="double">
        <color rgb="FF4CAF50"/>
      </bottom>
      <diagonal/>
    </border>
    <border>
      <left/>
      <right/>
      <top style="double">
        <color rgb="FF4CAF50"/>
      </top>
      <bottom style="double">
        <color rgb="FF4CAF50"/>
      </bottom>
      <diagonal/>
    </border>
    <border>
      <left/>
      <right style="double">
        <color rgb="FF4CAF50"/>
      </right>
      <top style="double">
        <color rgb="FF4CAF50"/>
      </top>
      <bottom style="double">
        <color rgb="FF4CAF50"/>
      </bottom>
      <diagonal/>
    </border>
    <border>
      <left style="double">
        <color rgb="FF4CAF50"/>
      </left>
      <right style="double">
        <color rgb="FF4CAF50"/>
      </right>
      <top style="double">
        <color rgb="FF4CAF50"/>
      </top>
      <bottom/>
      <diagonal/>
    </border>
    <border>
      <left style="double">
        <color rgb="FF4CAF50"/>
      </left>
      <right style="double">
        <color rgb="FF4CAF50"/>
      </right>
      <top/>
      <bottom/>
      <diagonal/>
    </border>
    <border>
      <left style="double">
        <color rgb="FF4CAF50"/>
      </left>
      <right style="double">
        <color rgb="FF4CAF50"/>
      </right>
      <top/>
      <bottom style="double">
        <color rgb="FF4CAF50"/>
      </bottom>
      <diagonal/>
    </border>
    <border>
      <left/>
      <right/>
      <top/>
      <bottom style="double">
        <color rgb="FF4CAF50"/>
      </bottom>
      <diagonal/>
    </border>
    <border>
      <left style="double">
        <color rgb="FF4CAF50"/>
      </left>
      <right/>
      <top/>
      <bottom style="double">
        <color rgb="FF4CAF50"/>
      </bottom>
      <diagonal/>
    </border>
    <border>
      <left/>
      <right style="double">
        <color rgb="FF4CAF50"/>
      </right>
      <top/>
      <bottom style="double">
        <color rgb="FF4CAF50"/>
      </bottom>
      <diagonal/>
    </border>
    <border>
      <left style="double">
        <color rgb="FF4CAF50"/>
      </left>
      <right/>
      <top style="double">
        <color rgb="FF4CAF50"/>
      </top>
      <bottom/>
      <diagonal/>
    </border>
    <border>
      <left style="double">
        <color rgb="FF4CAF50"/>
      </left>
      <right/>
      <top/>
      <bottom/>
      <diagonal/>
    </border>
    <border>
      <left/>
      <right style="double">
        <color rgb="FF4CAF5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/>
    <xf numFmtId="164" fontId="7" fillId="0" borderId="0" xfId="0" applyNumberFormat="1" applyFont="1"/>
    <xf numFmtId="0" fontId="8" fillId="0" borderId="0" xfId="0" applyFont="1" applyAlignment="1">
      <alignment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activeCell="D3" sqref="D3"/>
    </sheetView>
  </sheetViews>
  <sheetFormatPr defaultRowHeight="12.75" x14ac:dyDescent="0.2"/>
  <cols>
    <col min="1" max="1" width="6.5703125" style="17" customWidth="1"/>
    <col min="2" max="2" width="27.85546875" style="17" customWidth="1"/>
    <col min="3" max="3" width="10.7109375" style="17" customWidth="1"/>
    <col min="4" max="4" width="16.28515625" style="17" customWidth="1"/>
    <col min="5" max="5" width="18" style="17" customWidth="1"/>
    <col min="6" max="6" width="15.42578125" style="17" customWidth="1"/>
    <col min="7" max="7" width="9.140625" style="17"/>
    <col min="8" max="9" width="10.28515625" style="17" bestFit="1" customWidth="1"/>
    <col min="10" max="10" width="9.140625" style="17"/>
    <col min="11" max="11" width="11.85546875" style="17" customWidth="1"/>
    <col min="12" max="13" width="9.140625" style="17"/>
    <col min="14" max="14" width="14.140625" style="17" customWidth="1"/>
    <col min="15" max="16384" width="9.140625" style="17"/>
  </cols>
  <sheetData>
    <row r="1" spans="1:11" x14ac:dyDescent="0.2">
      <c r="A1" s="16"/>
      <c r="B1" s="16"/>
      <c r="D1" s="30" t="s">
        <v>62</v>
      </c>
      <c r="E1" s="16"/>
      <c r="F1" s="16"/>
    </row>
    <row r="2" spans="1:11" x14ac:dyDescent="0.2">
      <c r="A2" s="16"/>
      <c r="B2" s="16"/>
      <c r="D2" s="30" t="s">
        <v>63</v>
      </c>
      <c r="E2" s="16"/>
      <c r="F2" s="16"/>
    </row>
    <row r="3" spans="1:11" x14ac:dyDescent="0.2">
      <c r="A3" s="16"/>
      <c r="B3" s="16"/>
      <c r="D3" s="30" t="s">
        <v>66</v>
      </c>
      <c r="E3" s="16"/>
      <c r="F3" s="16"/>
    </row>
    <row r="4" spans="1:11" ht="19.149999999999999" customHeight="1" x14ac:dyDescent="0.2">
      <c r="A4" s="37" t="s">
        <v>47</v>
      </c>
      <c r="B4" s="37"/>
      <c r="C4" s="37"/>
      <c r="D4" s="37"/>
      <c r="E4" s="37"/>
      <c r="F4" s="37"/>
    </row>
    <row r="5" spans="1:11" ht="11.45" customHeight="1" x14ac:dyDescent="0.2"/>
    <row r="6" spans="1:11" ht="19.899999999999999" customHeight="1" thickBot="1" x14ac:dyDescent="0.25">
      <c r="A6" s="38" t="s">
        <v>58</v>
      </c>
      <c r="B6" s="38"/>
      <c r="C6" s="38"/>
      <c r="D6" s="38"/>
      <c r="E6" s="38"/>
      <c r="F6" s="38"/>
    </row>
    <row r="7" spans="1:11" ht="15.75" thickTop="1" thickBot="1" x14ac:dyDescent="0.25">
      <c r="A7" s="18" t="s">
        <v>0</v>
      </c>
      <c r="B7" s="18" t="s">
        <v>1</v>
      </c>
      <c r="C7" s="18" t="s">
        <v>64</v>
      </c>
      <c r="D7" s="18" t="s">
        <v>65</v>
      </c>
      <c r="E7" s="18" t="s">
        <v>2</v>
      </c>
      <c r="F7" s="18" t="s">
        <v>3</v>
      </c>
    </row>
    <row r="8" spans="1:11" ht="26.25" customHeight="1" thickTop="1" thickBot="1" x14ac:dyDescent="0.25">
      <c r="A8" s="18" t="s">
        <v>4</v>
      </c>
      <c r="B8" s="19" t="s">
        <v>46</v>
      </c>
      <c r="C8" s="20" t="s">
        <v>35</v>
      </c>
      <c r="D8" s="20" t="s">
        <v>35</v>
      </c>
      <c r="E8" s="20" t="s">
        <v>35</v>
      </c>
      <c r="F8" s="21">
        <f>75260.3+735000-170329</f>
        <v>639931.30000000005</v>
      </c>
    </row>
    <row r="9" spans="1:11" ht="24.75" customHeight="1" thickTop="1" thickBot="1" x14ac:dyDescent="0.25">
      <c r="A9" s="18"/>
      <c r="B9" s="19" t="s">
        <v>59</v>
      </c>
      <c r="C9" s="20" t="s">
        <v>35</v>
      </c>
      <c r="D9" s="20" t="s">
        <v>35</v>
      </c>
      <c r="E9" s="20" t="s">
        <v>35</v>
      </c>
      <c r="F9" s="21">
        <v>63545</v>
      </c>
    </row>
    <row r="10" spans="1:11" ht="26.25" customHeight="1" thickTop="1" thickBot="1" x14ac:dyDescent="0.25">
      <c r="A10" s="18" t="s">
        <v>6</v>
      </c>
      <c r="B10" s="22" t="s">
        <v>5</v>
      </c>
      <c r="C10" s="23">
        <v>3556.2</v>
      </c>
      <c r="D10" s="23">
        <v>32.54</v>
      </c>
      <c r="E10" s="21">
        <f>C10*D10</f>
        <v>115718.74799999999</v>
      </c>
      <c r="F10" s="21">
        <f>E10*12</f>
        <v>1388624.9759999998</v>
      </c>
    </row>
    <row r="11" spans="1:11" ht="17.45" customHeight="1" thickTop="1" thickBot="1" x14ac:dyDescent="0.25">
      <c r="A11" s="18"/>
      <c r="B11" s="22" t="s">
        <v>38</v>
      </c>
      <c r="C11" s="39"/>
      <c r="D11" s="40"/>
      <c r="E11" s="41"/>
      <c r="F11" s="24">
        <f>F8+F10+F9</f>
        <v>2092101.2759999998</v>
      </c>
    </row>
    <row r="12" spans="1:11" ht="26.25" customHeight="1" thickTop="1" thickBot="1" x14ac:dyDescent="0.25">
      <c r="A12" s="18" t="s">
        <v>48</v>
      </c>
      <c r="B12" s="22" t="s">
        <v>27</v>
      </c>
      <c r="C12" s="23">
        <v>3556.2</v>
      </c>
      <c r="D12" s="25">
        <f>E12/C12</f>
        <v>0.16871941960519657</v>
      </c>
      <c r="E12" s="21">
        <f>F12/12</f>
        <v>600</v>
      </c>
      <c r="F12" s="21">
        <v>7200</v>
      </c>
      <c r="K12" s="26"/>
    </row>
    <row r="13" spans="1:11" ht="20.45" customHeight="1" thickTop="1" thickBot="1" x14ac:dyDescent="0.25">
      <c r="A13" s="34" t="s">
        <v>7</v>
      </c>
      <c r="B13" s="35"/>
      <c r="C13" s="35"/>
      <c r="D13" s="36"/>
      <c r="E13" s="24"/>
      <c r="F13" s="24">
        <f>F11+F12</f>
        <v>2099301.2759999996</v>
      </c>
      <c r="I13" s="27"/>
    </row>
    <row r="14" spans="1:11" ht="7.15" customHeight="1" thickTop="1" x14ac:dyDescent="0.2">
      <c r="I14" s="27"/>
    </row>
    <row r="15" spans="1:11" ht="21" customHeight="1" thickBot="1" x14ac:dyDescent="0.25">
      <c r="A15" s="38" t="s">
        <v>45</v>
      </c>
      <c r="B15" s="38"/>
      <c r="C15" s="38"/>
      <c r="D15" s="38"/>
      <c r="E15" s="28"/>
      <c r="F15" s="28"/>
    </row>
    <row r="16" spans="1:11" ht="15" customHeight="1" thickTop="1" thickBot="1" x14ac:dyDescent="0.25">
      <c r="A16" s="18" t="s">
        <v>0</v>
      </c>
      <c r="B16" s="34" t="s">
        <v>8</v>
      </c>
      <c r="C16" s="35"/>
      <c r="D16" s="36"/>
      <c r="E16" s="18" t="s">
        <v>2</v>
      </c>
      <c r="F16" s="18" t="s">
        <v>3</v>
      </c>
      <c r="H16" s="27"/>
    </row>
    <row r="17" spans="1:6" ht="15" customHeight="1" thickTop="1" thickBot="1" x14ac:dyDescent="0.25">
      <c r="A17" s="31" t="s">
        <v>9</v>
      </c>
      <c r="B17" s="32"/>
      <c r="C17" s="32"/>
      <c r="D17" s="33"/>
      <c r="E17" s="24">
        <f>E19+E20</f>
        <v>43628</v>
      </c>
      <c r="F17" s="24">
        <f>F20+F19</f>
        <v>523536</v>
      </c>
    </row>
    <row r="18" spans="1:6" ht="15" customHeight="1" thickTop="1" thickBot="1" x14ac:dyDescent="0.25">
      <c r="A18" s="45" t="s">
        <v>10</v>
      </c>
      <c r="B18" s="47" t="s">
        <v>11</v>
      </c>
      <c r="C18" s="48"/>
      <c r="D18" s="49"/>
    </row>
    <row r="19" spans="1:6" ht="15" customHeight="1" thickTop="1" thickBot="1" x14ac:dyDescent="0.25">
      <c r="A19" s="46"/>
      <c r="B19" s="54" t="s">
        <v>24</v>
      </c>
      <c r="C19" s="55"/>
      <c r="D19" s="56"/>
      <c r="E19" s="21">
        <v>26089</v>
      </c>
      <c r="F19" s="21">
        <f>E19*12</f>
        <v>313068</v>
      </c>
    </row>
    <row r="20" spans="1:6" ht="15" customHeight="1" thickTop="1" thickBot="1" x14ac:dyDescent="0.25">
      <c r="A20" s="46"/>
      <c r="B20" s="54" t="s">
        <v>25</v>
      </c>
      <c r="C20" s="55"/>
      <c r="D20" s="56"/>
      <c r="E20" s="21">
        <v>17539</v>
      </c>
      <c r="F20" s="21">
        <f>E20*12</f>
        <v>210468</v>
      </c>
    </row>
    <row r="21" spans="1:6" ht="15" customHeight="1" thickTop="1" thickBot="1" x14ac:dyDescent="0.25">
      <c r="A21" s="45" t="s">
        <v>13</v>
      </c>
      <c r="B21" s="34" t="s">
        <v>14</v>
      </c>
      <c r="C21" s="35"/>
      <c r="D21" s="36"/>
      <c r="E21" s="24">
        <f>E22</f>
        <v>18000</v>
      </c>
      <c r="F21" s="24">
        <f>F22</f>
        <v>216000</v>
      </c>
    </row>
    <row r="22" spans="1:6" ht="15" customHeight="1" thickTop="1" thickBot="1" x14ac:dyDescent="0.25">
      <c r="A22" s="46"/>
      <c r="B22" s="39" t="s">
        <v>50</v>
      </c>
      <c r="C22" s="40"/>
      <c r="D22" s="41"/>
      <c r="E22" s="21">
        <v>18000</v>
      </c>
      <c r="F22" s="21">
        <f>E22*12</f>
        <v>216000</v>
      </c>
    </row>
    <row r="23" spans="1:6" ht="29.25" customHeight="1" thickTop="1" thickBot="1" x14ac:dyDescent="0.25">
      <c r="A23" s="45" t="s">
        <v>16</v>
      </c>
      <c r="B23" s="34" t="s">
        <v>17</v>
      </c>
      <c r="C23" s="35"/>
      <c r="D23" s="36"/>
      <c r="E23" s="24">
        <f>E24+E25+E26+E31+E32+E28+E30+E33+E40+E34+E35+E27+E36+E37+E38+E29+E39</f>
        <v>100111</v>
      </c>
      <c r="F23" s="24">
        <f>F24+F25+F26+F31+F32+F28+F30+F33+F40+F34+F35+F27+F36+F37+F38+F29+F39</f>
        <v>1201332</v>
      </c>
    </row>
    <row r="24" spans="1:6" ht="15" customHeight="1" thickTop="1" thickBot="1" x14ac:dyDescent="0.25">
      <c r="A24" s="46"/>
      <c r="B24" s="39" t="s">
        <v>28</v>
      </c>
      <c r="C24" s="40"/>
      <c r="D24" s="41"/>
      <c r="E24" s="21">
        <v>1500</v>
      </c>
      <c r="F24" s="21">
        <f t="shared" ref="F24:F25" si="0">E24*12</f>
        <v>18000</v>
      </c>
    </row>
    <row r="25" spans="1:6" ht="15" customHeight="1" thickTop="1" thickBot="1" x14ac:dyDescent="0.25">
      <c r="A25" s="46"/>
      <c r="B25" s="39" t="s">
        <v>29</v>
      </c>
      <c r="C25" s="40"/>
      <c r="D25" s="41"/>
      <c r="E25" s="21">
        <v>6500</v>
      </c>
      <c r="F25" s="21">
        <f t="shared" si="0"/>
        <v>78000</v>
      </c>
    </row>
    <row r="26" spans="1:6" ht="15" customHeight="1" thickTop="1" thickBot="1" x14ac:dyDescent="0.25">
      <c r="A26" s="46"/>
      <c r="B26" s="39" t="s">
        <v>30</v>
      </c>
      <c r="C26" s="40"/>
      <c r="D26" s="41"/>
      <c r="E26" s="21">
        <v>2500</v>
      </c>
      <c r="F26" s="21">
        <f>E26*12</f>
        <v>30000</v>
      </c>
    </row>
    <row r="27" spans="1:6" ht="26.25" customHeight="1" thickTop="1" thickBot="1" x14ac:dyDescent="0.25">
      <c r="A27" s="46"/>
      <c r="B27" s="39" t="s">
        <v>51</v>
      </c>
      <c r="C27" s="40"/>
      <c r="D27" s="41"/>
      <c r="E27" s="21">
        <v>22000</v>
      </c>
      <c r="F27" s="21">
        <f>E27*12</f>
        <v>264000</v>
      </c>
    </row>
    <row r="28" spans="1:6" ht="15" customHeight="1" thickTop="1" thickBot="1" x14ac:dyDescent="0.25">
      <c r="A28" s="46"/>
      <c r="B28" s="39" t="s">
        <v>53</v>
      </c>
      <c r="C28" s="40"/>
      <c r="D28" s="41"/>
      <c r="E28" s="21">
        <v>1000</v>
      </c>
      <c r="F28" s="21">
        <f t="shared" ref="F28:F33" si="1">E28*12</f>
        <v>12000</v>
      </c>
    </row>
    <row r="29" spans="1:6" ht="15" customHeight="1" thickTop="1" thickBot="1" x14ac:dyDescent="0.25">
      <c r="A29" s="46"/>
      <c r="B29" s="39" t="s">
        <v>56</v>
      </c>
      <c r="C29" s="40"/>
      <c r="D29" s="41"/>
      <c r="E29" s="21">
        <v>5000</v>
      </c>
      <c r="F29" s="21">
        <f t="shared" si="1"/>
        <v>60000</v>
      </c>
    </row>
    <row r="30" spans="1:6" ht="15" customHeight="1" thickTop="1" thickBot="1" x14ac:dyDescent="0.25">
      <c r="A30" s="46"/>
      <c r="B30" s="39" t="s">
        <v>34</v>
      </c>
      <c r="C30" s="40"/>
      <c r="D30" s="41"/>
      <c r="E30" s="21">
        <v>20000</v>
      </c>
      <c r="F30" s="21">
        <f t="shared" si="1"/>
        <v>240000</v>
      </c>
    </row>
    <row r="31" spans="1:6" ht="15" customHeight="1" thickTop="1" thickBot="1" x14ac:dyDescent="0.25">
      <c r="A31" s="46"/>
      <c r="B31" s="39" t="s">
        <v>32</v>
      </c>
      <c r="C31" s="40"/>
      <c r="D31" s="41"/>
      <c r="E31" s="21">
        <v>5500</v>
      </c>
      <c r="F31" s="21">
        <f>E31*12</f>
        <v>66000</v>
      </c>
    </row>
    <row r="32" spans="1:6" ht="15" customHeight="1" thickTop="1" thickBot="1" x14ac:dyDescent="0.25">
      <c r="A32" s="46"/>
      <c r="B32" s="39" t="s">
        <v>31</v>
      </c>
      <c r="C32" s="40"/>
      <c r="D32" s="41"/>
      <c r="E32" s="21">
        <v>6000</v>
      </c>
      <c r="F32" s="21">
        <f t="shared" si="1"/>
        <v>72000</v>
      </c>
    </row>
    <row r="33" spans="1:6" ht="15" customHeight="1" thickTop="1" thickBot="1" x14ac:dyDescent="0.25">
      <c r="A33" s="46"/>
      <c r="B33" s="39" t="s">
        <v>15</v>
      </c>
      <c r="C33" s="40"/>
      <c r="D33" s="41"/>
      <c r="E33" s="21">
        <v>3000</v>
      </c>
      <c r="F33" s="21">
        <f t="shared" si="1"/>
        <v>36000</v>
      </c>
    </row>
    <row r="34" spans="1:6" ht="15" customHeight="1" thickTop="1" thickBot="1" x14ac:dyDescent="0.25">
      <c r="A34" s="46"/>
      <c r="B34" s="50" t="s">
        <v>61</v>
      </c>
      <c r="C34" s="51"/>
      <c r="D34" s="52"/>
      <c r="E34" s="21">
        <v>3500</v>
      </c>
      <c r="F34" s="21">
        <f t="shared" ref="F34:F40" si="2">E34*12</f>
        <v>42000</v>
      </c>
    </row>
    <row r="35" spans="1:6" ht="15" customHeight="1" thickTop="1" thickBot="1" x14ac:dyDescent="0.25">
      <c r="A35" s="46"/>
      <c r="B35" s="50" t="s">
        <v>49</v>
      </c>
      <c r="C35" s="51"/>
      <c r="D35" s="52"/>
      <c r="E35" s="21">
        <v>911</v>
      </c>
      <c r="F35" s="21">
        <f t="shared" si="2"/>
        <v>10932</v>
      </c>
    </row>
    <row r="36" spans="1:6" ht="15" customHeight="1" thickTop="1" thickBot="1" x14ac:dyDescent="0.25">
      <c r="A36" s="46"/>
      <c r="B36" s="50" t="s">
        <v>52</v>
      </c>
      <c r="C36" s="51"/>
      <c r="D36" s="52"/>
      <c r="E36" s="21">
        <v>400</v>
      </c>
      <c r="F36" s="21">
        <f t="shared" si="2"/>
        <v>4800</v>
      </c>
    </row>
    <row r="37" spans="1:6" ht="15" customHeight="1" thickTop="1" thickBot="1" x14ac:dyDescent="0.25">
      <c r="A37" s="46"/>
      <c r="B37" s="50" t="s">
        <v>54</v>
      </c>
      <c r="C37" s="51"/>
      <c r="D37" s="52"/>
      <c r="E37" s="21">
        <v>1000</v>
      </c>
      <c r="F37" s="21">
        <f t="shared" si="2"/>
        <v>12000</v>
      </c>
    </row>
    <row r="38" spans="1:6" ht="15" customHeight="1" thickTop="1" thickBot="1" x14ac:dyDescent="0.25">
      <c r="A38" s="46"/>
      <c r="B38" s="50" t="s">
        <v>55</v>
      </c>
      <c r="C38" s="51"/>
      <c r="D38" s="52"/>
      <c r="E38" s="21">
        <v>400</v>
      </c>
      <c r="F38" s="21">
        <f t="shared" si="2"/>
        <v>4800</v>
      </c>
    </row>
    <row r="39" spans="1:6" ht="15" customHeight="1" thickTop="1" thickBot="1" x14ac:dyDescent="0.25">
      <c r="A39" s="46"/>
      <c r="B39" s="50" t="s">
        <v>60</v>
      </c>
      <c r="C39" s="51"/>
      <c r="D39" s="52"/>
      <c r="E39" s="21">
        <v>900</v>
      </c>
      <c r="F39" s="21">
        <f t="shared" si="2"/>
        <v>10800</v>
      </c>
    </row>
    <row r="40" spans="1:6" ht="15" customHeight="1" thickTop="1" thickBot="1" x14ac:dyDescent="0.25">
      <c r="A40" s="46"/>
      <c r="B40" s="39" t="s">
        <v>42</v>
      </c>
      <c r="C40" s="40"/>
      <c r="D40" s="41"/>
      <c r="E40" s="21">
        <v>20000</v>
      </c>
      <c r="F40" s="21">
        <f t="shared" si="2"/>
        <v>240000</v>
      </c>
    </row>
    <row r="41" spans="1:6" ht="20.45" customHeight="1" thickTop="1" thickBot="1" x14ac:dyDescent="0.25">
      <c r="A41" s="53">
        <v>4</v>
      </c>
      <c r="B41" s="34" t="s">
        <v>18</v>
      </c>
      <c r="C41" s="35"/>
      <c r="D41" s="35"/>
      <c r="E41" s="35"/>
      <c r="F41" s="36"/>
    </row>
    <row r="42" spans="1:6" ht="15" customHeight="1" thickTop="1" thickBot="1" x14ac:dyDescent="0.25">
      <c r="A42" s="42"/>
      <c r="B42" s="34" t="s">
        <v>19</v>
      </c>
      <c r="C42" s="35"/>
      <c r="D42" s="36"/>
      <c r="E42" s="24">
        <f>E43+E44</f>
        <v>10000</v>
      </c>
      <c r="F42" s="24">
        <f>F43+F44</f>
        <v>120000</v>
      </c>
    </row>
    <row r="43" spans="1:6" ht="15" customHeight="1" thickTop="1" thickBot="1" x14ac:dyDescent="0.25">
      <c r="A43" s="42"/>
      <c r="B43" s="39" t="s">
        <v>20</v>
      </c>
      <c r="C43" s="40"/>
      <c r="D43" s="41"/>
      <c r="E43" s="21">
        <v>6000</v>
      </c>
      <c r="F43" s="21">
        <f>E43*12</f>
        <v>72000</v>
      </c>
    </row>
    <row r="44" spans="1:6" ht="15" customHeight="1" thickTop="1" thickBot="1" x14ac:dyDescent="0.25">
      <c r="A44" s="42"/>
      <c r="B44" s="39" t="s">
        <v>44</v>
      </c>
      <c r="C44" s="40"/>
      <c r="D44" s="41"/>
      <c r="E44" s="21">
        <v>4000</v>
      </c>
      <c r="F44" s="21">
        <f>E44*12</f>
        <v>48000</v>
      </c>
    </row>
    <row r="45" spans="1:6" ht="15" customHeight="1" thickTop="1" thickBot="1" x14ac:dyDescent="0.25">
      <c r="A45" s="31"/>
      <c r="B45" s="42" t="s">
        <v>57</v>
      </c>
      <c r="C45" s="43"/>
      <c r="D45" s="44"/>
      <c r="E45" s="24">
        <f>E17+E21+E23+E42</f>
        <v>171739</v>
      </c>
      <c r="F45" s="24">
        <f>F17+F21+F23+F42</f>
        <v>2060868</v>
      </c>
    </row>
    <row r="46" spans="1:6" ht="15" customHeight="1" thickTop="1" thickBot="1" x14ac:dyDescent="0.25">
      <c r="A46" s="29">
        <v>5</v>
      </c>
      <c r="B46" s="34" t="s">
        <v>43</v>
      </c>
      <c r="C46" s="35"/>
      <c r="D46" s="36"/>
      <c r="E46" s="24">
        <v>5000</v>
      </c>
      <c r="F46" s="24">
        <f>E46*12</f>
        <v>60000</v>
      </c>
    </row>
    <row r="47" spans="1:6" ht="18.75" customHeight="1" thickTop="1" thickBot="1" x14ac:dyDescent="0.25">
      <c r="A47" s="34" t="s">
        <v>23</v>
      </c>
      <c r="B47" s="35"/>
      <c r="C47" s="35"/>
      <c r="D47" s="36"/>
      <c r="E47" s="24">
        <f>E45+E46</f>
        <v>176739</v>
      </c>
      <c r="F47" s="24">
        <f>F45+F46</f>
        <v>2120868</v>
      </c>
    </row>
    <row r="48" spans="1:6" ht="13.5" thickTop="1" x14ac:dyDescent="0.2"/>
  </sheetData>
  <mergeCells count="41">
    <mergeCell ref="B32:D32"/>
    <mergeCell ref="B31:D31"/>
    <mergeCell ref="B30:D30"/>
    <mergeCell ref="B29:D29"/>
    <mergeCell ref="B28:D28"/>
    <mergeCell ref="B22:D22"/>
    <mergeCell ref="B19:D19"/>
    <mergeCell ref="B20:D20"/>
    <mergeCell ref="B27:D27"/>
    <mergeCell ref="B26:D26"/>
    <mergeCell ref="B25:D25"/>
    <mergeCell ref="B24:D24"/>
    <mergeCell ref="B23:D23"/>
    <mergeCell ref="A18:A20"/>
    <mergeCell ref="B18:D18"/>
    <mergeCell ref="A21:A22"/>
    <mergeCell ref="A23:A40"/>
    <mergeCell ref="B42:D42"/>
    <mergeCell ref="B40:D40"/>
    <mergeCell ref="B39:D39"/>
    <mergeCell ref="B38:D38"/>
    <mergeCell ref="B37:D37"/>
    <mergeCell ref="B36:D36"/>
    <mergeCell ref="B35:D35"/>
    <mergeCell ref="B34:D34"/>
    <mergeCell ref="B33:D33"/>
    <mergeCell ref="A41:A45"/>
    <mergeCell ref="B41:F41"/>
    <mergeCell ref="B21:D21"/>
    <mergeCell ref="B43:D43"/>
    <mergeCell ref="B44:D44"/>
    <mergeCell ref="B45:D45"/>
    <mergeCell ref="B46:D46"/>
    <mergeCell ref="A47:D47"/>
    <mergeCell ref="A17:D17"/>
    <mergeCell ref="B16:D16"/>
    <mergeCell ref="A4:F4"/>
    <mergeCell ref="A6:F6"/>
    <mergeCell ref="A13:D13"/>
    <mergeCell ref="A15:D15"/>
    <mergeCell ref="C11:E11"/>
  </mergeCells>
  <pageMargins left="0.70866141732283472" right="0.70866141732283472" top="0.74803149606299213" bottom="0.55118110236220474" header="0.31496062992125984" footer="0.31496062992125984"/>
  <pageSetup paperSize="9" scale="94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9" workbookViewId="0">
      <selection activeCell="E39" sqref="E38:E39"/>
    </sheetView>
  </sheetViews>
  <sheetFormatPr defaultRowHeight="15" x14ac:dyDescent="0.25"/>
  <cols>
    <col min="1" max="1" width="6.5703125" customWidth="1"/>
    <col min="2" max="2" width="22.28515625" customWidth="1"/>
    <col min="3" max="3" width="15.85546875" hidden="1" customWidth="1"/>
    <col min="4" max="4" width="17" customWidth="1"/>
    <col min="5" max="5" width="20.140625" customWidth="1"/>
    <col min="6" max="6" width="13.42578125" customWidth="1"/>
    <col min="8" max="9" width="10.28515625" bestFit="1" customWidth="1"/>
    <col min="11" max="11" width="11.85546875" customWidth="1"/>
    <col min="14" max="14" width="14.140625" customWidth="1"/>
  </cols>
  <sheetData>
    <row r="1" spans="1:8" ht="23.45" customHeight="1" x14ac:dyDescent="0.25">
      <c r="A1" s="57"/>
      <c r="B1" s="57"/>
      <c r="C1" s="57"/>
      <c r="D1" s="57"/>
      <c r="E1" s="57"/>
      <c r="F1" s="57"/>
    </row>
    <row r="2" spans="1:8" ht="30" customHeight="1" x14ac:dyDescent="0.25"/>
    <row r="3" spans="1:8" ht="28.9" customHeight="1" thickBot="1" x14ac:dyDescent="0.3">
      <c r="A3" s="12"/>
      <c r="B3" s="12"/>
      <c r="C3" s="12"/>
      <c r="D3" s="12"/>
      <c r="E3" s="6"/>
      <c r="F3" s="6"/>
    </row>
    <row r="4" spans="1:8" ht="16.5" thickTop="1" thickBot="1" x14ac:dyDescent="0.3">
      <c r="A4" s="1" t="s">
        <v>0</v>
      </c>
      <c r="B4" s="1" t="s">
        <v>8</v>
      </c>
      <c r="C4" s="1" t="s">
        <v>2</v>
      </c>
      <c r="D4" s="1" t="s">
        <v>3</v>
      </c>
      <c r="E4" s="1" t="s">
        <v>3</v>
      </c>
      <c r="F4" s="1" t="s">
        <v>3</v>
      </c>
      <c r="H4" s="10"/>
    </row>
    <row r="5" spans="1:8" ht="30.6" customHeight="1" thickTop="1" thickBot="1" x14ac:dyDescent="0.3">
      <c r="A5" s="58" t="s">
        <v>9</v>
      </c>
      <c r="B5" s="59"/>
      <c r="C5" s="7">
        <v>43000</v>
      </c>
      <c r="D5" s="7">
        <f>D9+D8+D7</f>
        <v>516000</v>
      </c>
      <c r="E5" s="7"/>
      <c r="F5" s="7" t="e">
        <f t="shared" ref="F5" si="0">F9+F8+F7</f>
        <v>#REF!</v>
      </c>
    </row>
    <row r="6" spans="1:8" ht="16.5" thickTop="1" thickBot="1" x14ac:dyDescent="0.3">
      <c r="A6" s="62" t="s">
        <v>10</v>
      </c>
      <c r="B6" s="65" t="s">
        <v>11</v>
      </c>
      <c r="C6" s="66"/>
      <c r="D6" s="67"/>
      <c r="E6" s="7" t="e">
        <f t="shared" ref="E6:F6" si="1">E10+E9+E8</f>
        <v>#REF!</v>
      </c>
      <c r="F6" s="7" t="e">
        <f t="shared" si="1"/>
        <v>#REF!</v>
      </c>
    </row>
    <row r="7" spans="1:8" ht="16.5" thickTop="1" thickBot="1" x14ac:dyDescent="0.3">
      <c r="A7" s="63"/>
      <c r="B7" s="2" t="s">
        <v>24</v>
      </c>
      <c r="C7" s="8">
        <v>25000</v>
      </c>
      <c r="D7" s="8">
        <f>C7*11</f>
        <v>275000</v>
      </c>
      <c r="E7" s="7" t="e">
        <f t="shared" ref="E7:F7" si="2">E11+E10+E9</f>
        <v>#REF!</v>
      </c>
      <c r="F7" s="7" t="e">
        <f t="shared" si="2"/>
        <v>#REF!</v>
      </c>
    </row>
    <row r="8" spans="1:8" ht="16.5" thickTop="1" thickBot="1" x14ac:dyDescent="0.3">
      <c r="A8" s="63"/>
      <c r="B8" s="2" t="s">
        <v>25</v>
      </c>
      <c r="C8" s="8">
        <v>18000</v>
      </c>
      <c r="D8" s="8">
        <f>C8*9</f>
        <v>162000</v>
      </c>
      <c r="E8" s="7" t="e">
        <f t="shared" ref="E8:F8" si="3">E12+E11+E10</f>
        <v>#REF!</v>
      </c>
      <c r="F8" s="7" t="e">
        <f t="shared" si="3"/>
        <v>#REF!</v>
      </c>
    </row>
    <row r="9" spans="1:8" ht="16.5" thickTop="1" thickBot="1" x14ac:dyDescent="0.3">
      <c r="A9" s="64"/>
      <c r="B9" s="2" t="s">
        <v>12</v>
      </c>
      <c r="C9" s="8">
        <v>6583.33</v>
      </c>
      <c r="D9" s="8">
        <v>79000</v>
      </c>
      <c r="E9" s="7" t="e">
        <f t="shared" ref="E9:F9" si="4">E13+E12+E11</f>
        <v>#REF!</v>
      </c>
      <c r="F9" s="7" t="e">
        <f t="shared" si="4"/>
        <v>#REF!</v>
      </c>
    </row>
    <row r="10" spans="1:8" ht="16.5" thickTop="1" thickBot="1" x14ac:dyDescent="0.3">
      <c r="A10" s="62" t="s">
        <v>13</v>
      </c>
      <c r="B10" s="1" t="s">
        <v>14</v>
      </c>
      <c r="C10" s="7">
        <f>C11</f>
        <v>16280</v>
      </c>
      <c r="D10" s="7">
        <f>D11</f>
        <v>195360</v>
      </c>
      <c r="E10" s="7" t="e">
        <f t="shared" ref="E10:F10" si="5">E14+E13+E12</f>
        <v>#REF!</v>
      </c>
      <c r="F10" s="7" t="e">
        <f t="shared" si="5"/>
        <v>#REF!</v>
      </c>
    </row>
    <row r="11" spans="1:8" ht="16.5" thickTop="1" thickBot="1" x14ac:dyDescent="0.3">
      <c r="A11" s="63"/>
      <c r="B11" s="3" t="s">
        <v>26</v>
      </c>
      <c r="C11" s="8">
        <v>16280</v>
      </c>
      <c r="D11" s="8">
        <f>C11*12</f>
        <v>195360</v>
      </c>
      <c r="E11" s="7" t="e">
        <f t="shared" ref="E11:F11" si="6">E15+E14+E13</f>
        <v>#REF!</v>
      </c>
      <c r="F11" s="7" t="e">
        <f t="shared" si="6"/>
        <v>#REF!</v>
      </c>
    </row>
    <row r="12" spans="1:8" ht="16.5" thickTop="1" thickBot="1" x14ac:dyDescent="0.3">
      <c r="A12" s="64"/>
      <c r="B12" s="3"/>
      <c r="C12" s="8"/>
      <c r="D12" s="8"/>
      <c r="E12" s="7" t="e">
        <f t="shared" ref="E12:F12" si="7">E16+E15+E14</f>
        <v>#REF!</v>
      </c>
      <c r="F12" s="7" t="e">
        <f t="shared" si="7"/>
        <v>#REF!</v>
      </c>
    </row>
    <row r="13" spans="1:8" ht="57.75" thickTop="1" thickBot="1" x14ac:dyDescent="0.3">
      <c r="A13" s="62" t="s">
        <v>16</v>
      </c>
      <c r="B13" s="4" t="s">
        <v>17</v>
      </c>
      <c r="C13" s="7">
        <f>C14+C15+C16+C20+C21+C17+C18+C19+C23+C26+C22+C24+C25</f>
        <v>79932.429999999993</v>
      </c>
      <c r="D13" s="7">
        <f>D14+D15+D16+D17+D18+D19+D20+D21+D22+D23+D26+D24+D25</f>
        <v>959189.12</v>
      </c>
      <c r="E13" s="7" t="e">
        <f t="shared" ref="E13:F13" si="8">E17+E16+E15</f>
        <v>#REF!</v>
      </c>
      <c r="F13" s="7" t="e">
        <f t="shared" si="8"/>
        <v>#REF!</v>
      </c>
    </row>
    <row r="14" spans="1:8" ht="16.5" thickTop="1" thickBot="1" x14ac:dyDescent="0.3">
      <c r="A14" s="63"/>
      <c r="B14" s="3" t="s">
        <v>28</v>
      </c>
      <c r="C14" s="8">
        <v>1250</v>
      </c>
      <c r="D14" s="8">
        <f>C14*12</f>
        <v>15000</v>
      </c>
      <c r="E14" s="7" t="e">
        <f t="shared" ref="E14:F14" si="9">E18+E17+E16</f>
        <v>#REF!</v>
      </c>
      <c r="F14" s="7" t="e">
        <f t="shared" si="9"/>
        <v>#REF!</v>
      </c>
    </row>
    <row r="15" spans="1:8" ht="16.5" thickTop="1" thickBot="1" x14ac:dyDescent="0.3">
      <c r="A15" s="63"/>
      <c r="B15" s="3" t="s">
        <v>29</v>
      </c>
      <c r="C15" s="8">
        <v>5000</v>
      </c>
      <c r="D15" s="8">
        <f t="shared" ref="D15:D20" si="10">C15*12</f>
        <v>60000</v>
      </c>
      <c r="E15" s="7" t="e">
        <f t="shared" ref="E15:F15" si="11">E19+E18+E17</f>
        <v>#REF!</v>
      </c>
      <c r="F15" s="7" t="e">
        <f t="shared" si="11"/>
        <v>#REF!</v>
      </c>
    </row>
    <row r="16" spans="1:8" ht="24" thickTop="1" thickBot="1" x14ac:dyDescent="0.3">
      <c r="A16" s="63"/>
      <c r="B16" s="3" t="s">
        <v>30</v>
      </c>
      <c r="C16" s="8">
        <v>2500</v>
      </c>
      <c r="D16" s="8">
        <f t="shared" si="10"/>
        <v>30000</v>
      </c>
      <c r="E16" s="7" t="e">
        <f t="shared" ref="E16:F16" si="12">E20+E19+E18</f>
        <v>#REF!</v>
      </c>
      <c r="F16" s="7" t="e">
        <f t="shared" si="12"/>
        <v>#REF!</v>
      </c>
    </row>
    <row r="17" spans="1:6" ht="16.5" thickTop="1" thickBot="1" x14ac:dyDescent="0.3">
      <c r="A17" s="63"/>
      <c r="B17" s="3" t="s">
        <v>33</v>
      </c>
      <c r="C17" s="8">
        <v>3750</v>
      </c>
      <c r="D17" s="8">
        <v>45000</v>
      </c>
      <c r="E17" s="7" t="e">
        <f t="shared" ref="E17:F17" si="13">E21+E20+E19</f>
        <v>#REF!</v>
      </c>
      <c r="F17" s="7" t="e">
        <f t="shared" si="13"/>
        <v>#REF!</v>
      </c>
    </row>
    <row r="18" spans="1:6" ht="16.5" thickTop="1" thickBot="1" x14ac:dyDescent="0.3">
      <c r="A18" s="63"/>
      <c r="B18" s="3" t="s">
        <v>34</v>
      </c>
      <c r="C18" s="8">
        <v>6500</v>
      </c>
      <c r="D18" s="8">
        <v>78000</v>
      </c>
      <c r="E18" s="7" t="e">
        <f t="shared" ref="E18:F18" si="14">E22+E21+E20</f>
        <v>#REF!</v>
      </c>
      <c r="F18" s="7" t="e">
        <f t="shared" si="14"/>
        <v>#REF!</v>
      </c>
    </row>
    <row r="19" spans="1:6" ht="19.899999999999999" customHeight="1" thickTop="1" thickBot="1" x14ac:dyDescent="0.3">
      <c r="A19" s="63"/>
      <c r="B19" s="3" t="s">
        <v>36</v>
      </c>
      <c r="C19" s="8">
        <v>1000</v>
      </c>
      <c r="D19" s="8">
        <f t="shared" si="10"/>
        <v>12000</v>
      </c>
      <c r="E19" s="7" t="e">
        <f t="shared" ref="E19:F19" si="15">E23+E22+E21</f>
        <v>#REF!</v>
      </c>
      <c r="F19" s="7" t="e">
        <f t="shared" si="15"/>
        <v>#REF!</v>
      </c>
    </row>
    <row r="20" spans="1:6" ht="24" thickTop="1" thickBot="1" x14ac:dyDescent="0.3">
      <c r="A20" s="63"/>
      <c r="B20" s="3" t="s">
        <v>32</v>
      </c>
      <c r="C20" s="8">
        <v>6000</v>
      </c>
      <c r="D20" s="8">
        <f t="shared" si="10"/>
        <v>72000</v>
      </c>
      <c r="E20" s="7" t="e">
        <f t="shared" ref="E20:F20" si="16">E24+E23+E22</f>
        <v>#REF!</v>
      </c>
      <c r="F20" s="7" t="e">
        <f t="shared" si="16"/>
        <v>#REF!</v>
      </c>
    </row>
    <row r="21" spans="1:6" ht="24" thickTop="1" thickBot="1" x14ac:dyDescent="0.3">
      <c r="A21" s="63"/>
      <c r="B21" s="3" t="s">
        <v>31</v>
      </c>
      <c r="C21" s="8">
        <v>6000</v>
      </c>
      <c r="D21" s="8">
        <f>C21*12</f>
        <v>72000</v>
      </c>
      <c r="E21" s="7" t="e">
        <f t="shared" ref="E21:F21" si="17">E25+E24+E23</f>
        <v>#REF!</v>
      </c>
      <c r="F21" s="7" t="e">
        <f t="shared" si="17"/>
        <v>#REF!</v>
      </c>
    </row>
    <row r="22" spans="1:6" ht="36" customHeight="1" thickTop="1" thickBot="1" x14ac:dyDescent="0.3">
      <c r="A22" s="63"/>
      <c r="B22" s="3" t="s">
        <v>39</v>
      </c>
      <c r="C22" s="8">
        <v>34000</v>
      </c>
      <c r="D22" s="8">
        <f>C22*12</f>
        <v>408000</v>
      </c>
      <c r="E22" s="7" t="e">
        <f t="shared" ref="E22:F22" si="18">E26+E25+E24</f>
        <v>#REF!</v>
      </c>
      <c r="F22" s="7" t="e">
        <f t="shared" si="18"/>
        <v>#REF!</v>
      </c>
    </row>
    <row r="23" spans="1:6" ht="20.45" customHeight="1" thickTop="1" thickBot="1" x14ac:dyDescent="0.3">
      <c r="A23" s="63"/>
      <c r="B23" s="3" t="s">
        <v>15</v>
      </c>
      <c r="C23" s="8">
        <v>500</v>
      </c>
      <c r="D23" s="8">
        <v>6000</v>
      </c>
      <c r="E23" s="7" t="e">
        <f t="shared" ref="E23:F23" si="19">E27+E26+E25</f>
        <v>#REF!</v>
      </c>
      <c r="F23" s="7" t="e">
        <f t="shared" si="19"/>
        <v>#REF!</v>
      </c>
    </row>
    <row r="24" spans="1:6" ht="20.45" customHeight="1" thickTop="1" thickBot="1" x14ac:dyDescent="0.3">
      <c r="A24" s="63"/>
      <c r="B24" s="11" t="s">
        <v>41</v>
      </c>
      <c r="C24" s="8">
        <v>2500</v>
      </c>
      <c r="D24" s="8">
        <v>30000</v>
      </c>
      <c r="E24" s="7" t="e">
        <f t="shared" ref="E24:F24" si="20">E28+E27+E26</f>
        <v>#REF!</v>
      </c>
      <c r="F24" s="7" t="e">
        <f t="shared" si="20"/>
        <v>#REF!</v>
      </c>
    </row>
    <row r="25" spans="1:6" ht="20.45" customHeight="1" thickTop="1" thickBot="1" x14ac:dyDescent="0.3">
      <c r="A25" s="63"/>
      <c r="B25" s="11" t="s">
        <v>40</v>
      </c>
      <c r="C25" s="8">
        <v>5432.43</v>
      </c>
      <c r="D25" s="8">
        <v>65189.120000000003</v>
      </c>
      <c r="E25" s="7" t="e">
        <f t="shared" ref="E25:F25" si="21">E29+E28+E27</f>
        <v>#REF!</v>
      </c>
      <c r="F25" s="7" t="e">
        <f t="shared" si="21"/>
        <v>#REF!</v>
      </c>
    </row>
    <row r="26" spans="1:6" ht="27.6" customHeight="1" thickTop="1" thickBot="1" x14ac:dyDescent="0.3">
      <c r="A26" s="63"/>
      <c r="B26" s="9" t="s">
        <v>42</v>
      </c>
      <c r="C26" s="8">
        <v>5500</v>
      </c>
      <c r="D26" s="8">
        <v>66000</v>
      </c>
      <c r="E26" s="7" t="e">
        <f t="shared" ref="E26:F26" si="22">E30+E29+E28</f>
        <v>#REF!</v>
      </c>
      <c r="F26" s="7" t="e">
        <f t="shared" si="22"/>
        <v>#REF!</v>
      </c>
    </row>
    <row r="27" spans="1:6" ht="20.45" customHeight="1" thickTop="1" thickBot="1" x14ac:dyDescent="0.3">
      <c r="A27" s="58" t="s">
        <v>18</v>
      </c>
      <c r="B27" s="68"/>
      <c r="C27" s="68"/>
      <c r="D27" s="59"/>
      <c r="E27" s="7" t="e">
        <f t="shared" ref="E27:F27" si="23">E31+E30+E29</f>
        <v>#REF!</v>
      </c>
      <c r="F27" s="7" t="e">
        <f t="shared" si="23"/>
        <v>#REF!</v>
      </c>
    </row>
    <row r="28" spans="1:6" ht="24" thickTop="1" thickBot="1" x14ac:dyDescent="0.3">
      <c r="A28" s="62" t="s">
        <v>22</v>
      </c>
      <c r="B28" s="4" t="s">
        <v>19</v>
      </c>
      <c r="C28" s="7">
        <f>C29+C30</f>
        <v>9617.08</v>
      </c>
      <c r="D28" s="7">
        <f>D29+D30</f>
        <v>115404</v>
      </c>
      <c r="E28" s="7" t="e">
        <f t="shared" ref="E28:F28" si="24">E32+E31+E30</f>
        <v>#REF!</v>
      </c>
      <c r="F28" s="7" t="e">
        <f t="shared" si="24"/>
        <v>#REF!</v>
      </c>
    </row>
    <row r="29" spans="1:6" ht="35.25" thickTop="1" thickBot="1" x14ac:dyDescent="0.3">
      <c r="A29" s="63"/>
      <c r="B29" s="3" t="s">
        <v>20</v>
      </c>
      <c r="C29" s="8">
        <v>5049.5</v>
      </c>
      <c r="D29" s="8">
        <v>60593</v>
      </c>
      <c r="E29" s="7" t="e">
        <f>#REF!+E32+E31</f>
        <v>#REF!</v>
      </c>
      <c r="F29" s="7" t="e">
        <f>#REF!+F32+F31</f>
        <v>#REF!</v>
      </c>
    </row>
    <row r="30" spans="1:6" ht="35.25" thickTop="1" thickBot="1" x14ac:dyDescent="0.3">
      <c r="A30" s="63"/>
      <c r="B30" s="3" t="s">
        <v>44</v>
      </c>
      <c r="C30" s="8">
        <v>4567.58</v>
      </c>
      <c r="D30" s="8">
        <v>54811</v>
      </c>
      <c r="E30" s="7" t="e">
        <f>#REF!+#REF!+E32</f>
        <v>#REF!</v>
      </c>
      <c r="F30" s="7" t="e">
        <f>#REF!+#REF!+F32</f>
        <v>#REF!</v>
      </c>
    </row>
    <row r="31" spans="1:6" ht="16.5" thickTop="1" thickBot="1" x14ac:dyDescent="0.3">
      <c r="A31" s="63"/>
      <c r="B31" s="1" t="s">
        <v>21</v>
      </c>
      <c r="C31" s="7">
        <f>C5+C10+C13+C28</f>
        <v>148829.50999999998</v>
      </c>
      <c r="D31" s="7">
        <f>D5+D10+D13+D28</f>
        <v>1785953.12</v>
      </c>
      <c r="E31" s="7" t="e">
        <f>E33+#REF!+#REF!</f>
        <v>#REF!</v>
      </c>
      <c r="F31" s="7" t="e">
        <f>F33+#REF!+#REF!</f>
        <v>#REF!</v>
      </c>
    </row>
    <row r="32" spans="1:6" ht="35.25" thickTop="1" thickBot="1" x14ac:dyDescent="0.3">
      <c r="A32" s="13" t="s">
        <v>37</v>
      </c>
      <c r="B32" s="14" t="s">
        <v>43</v>
      </c>
      <c r="C32" s="13">
        <v>3000</v>
      </c>
      <c r="D32" s="13">
        <v>36000</v>
      </c>
      <c r="E32" s="7" t="e">
        <f>E34+E33+#REF!</f>
        <v>#REF!</v>
      </c>
      <c r="F32" s="7" t="e">
        <f>F34+F33+#REF!</f>
        <v>#REF!</v>
      </c>
    </row>
    <row r="33" spans="1:4" ht="25.15" customHeight="1" thickTop="1" thickBot="1" x14ac:dyDescent="0.3">
      <c r="A33" s="60" t="s">
        <v>23</v>
      </c>
      <c r="B33" s="61"/>
      <c r="C33" s="15">
        <f>C31+C32</f>
        <v>151829.50999999998</v>
      </c>
      <c r="D33" s="15">
        <f>D31+D32</f>
        <v>1821953.12</v>
      </c>
    </row>
    <row r="34" spans="1:4" ht="15.75" thickTop="1" x14ac:dyDescent="0.25">
      <c r="A34" s="5"/>
    </row>
  </sheetData>
  <mergeCells count="9">
    <mergeCell ref="A1:F1"/>
    <mergeCell ref="A5:B5"/>
    <mergeCell ref="A33:B33"/>
    <mergeCell ref="A6:A9"/>
    <mergeCell ref="B6:D6"/>
    <mergeCell ref="A10:A12"/>
    <mergeCell ref="A13:A26"/>
    <mergeCell ref="A27:D27"/>
    <mergeCell ref="A28:A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2023-04-17T15:27:02Z</dcterms:modified>
</cp:coreProperties>
</file>